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01\Homes$\iva.dupalova\Documents\Rozpočtová opatření 2021-2026\Rozpočtová opatření 2026\"/>
    </mc:Choice>
  </mc:AlternateContent>
  <xr:revisionPtr revIDLastSave="0" documentId="13_ncr:1_{ECC673ED-C998-4411-8FD4-F7F62B71C34D}" xr6:coauthVersionLast="47" xr6:coauthVersionMax="47" xr10:uidLastSave="{00000000-0000-0000-0000-000000000000}"/>
  <bookViews>
    <workbookView xWindow="-120" yWindow="-120" windowWidth="29040" windowHeight="15840" activeTab="2" xr2:uid="{9791C9B7-85ED-4BDD-AD36-A5972465F3A9}"/>
  </bookViews>
  <sheets>
    <sheet name="RO č. 4-2026 rozpis" sheetId="8" r:id="rId1"/>
    <sheet name="RO č. 4-2026 rozpis setříděný" sheetId="6" r:id="rId2"/>
    <sheet name="RO č. 4-2026 ke schválení" sheetId="9" r:id="rId3"/>
    <sheet name="přehled RO" sheetId="7" r:id="rId4"/>
  </sheets>
  <definedNames>
    <definedName name="_xlnm._FilterDatabase" localSheetId="0" hidden="1">'RO č. 4-2026 rozpis'!$A$2:$G$18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2" i="7" l="1"/>
  <c r="E31" i="9"/>
  <c r="E32" i="7" l="1"/>
  <c r="F32" i="7" s="1"/>
  <c r="G32" i="7" s="1"/>
  <c r="E17" i="9"/>
  <c r="G22" i="9" l="1"/>
  <c r="G23" i="9"/>
  <c r="G24" i="9"/>
  <c r="G25" i="9"/>
  <c r="G26" i="9"/>
  <c r="G21" i="9"/>
  <c r="G14" i="9"/>
  <c r="G15" i="9"/>
  <c r="G16" i="9"/>
  <c r="G13" i="9"/>
  <c r="F27" i="9"/>
  <c r="E27" i="9"/>
  <c r="D27" i="9"/>
  <c r="F17" i="9"/>
  <c r="D17" i="9"/>
  <c r="G27" i="9" l="1"/>
  <c r="F31" i="9"/>
  <c r="G17" i="9"/>
  <c r="D31" i="9"/>
  <c r="I22" i="7"/>
  <c r="I23" i="7"/>
  <c r="I24" i="7"/>
  <c r="I25" i="7"/>
  <c r="I26" i="7"/>
  <c r="I21" i="7"/>
  <c r="I14" i="7"/>
  <c r="I15" i="7"/>
  <c r="I16" i="7"/>
  <c r="I13" i="7"/>
  <c r="E27" i="7"/>
  <c r="F27" i="7"/>
  <c r="D27" i="7"/>
  <c r="E17" i="7"/>
  <c r="F17" i="7"/>
  <c r="I17" i="7" l="1"/>
  <c r="I27" i="7"/>
  <c r="G31" i="9"/>
  <c r="I31" i="7" l="1"/>
  <c r="I32" i="7" s="1"/>
  <c r="F31" i="7"/>
  <c r="E31" i="7" l="1"/>
  <c r="G17" i="7" l="1"/>
  <c r="H27" i="7" l="1"/>
  <c r="H17" i="7"/>
  <c r="F29" i="6"/>
  <c r="F24" i="6"/>
  <c r="F17" i="8"/>
  <c r="F27" i="6"/>
  <c r="E27" i="6"/>
  <c r="H31" i="7" l="1"/>
  <c r="H32" i="7" s="1"/>
  <c r="F22" i="8"/>
  <c r="E17" i="8"/>
  <c r="E18" i="8" l="1"/>
  <c r="E22" i="8" s="1"/>
  <c r="F14" i="6"/>
  <c r="E14" i="6"/>
  <c r="G27" i="7"/>
  <c r="G31" i="7" l="1"/>
  <c r="D17" i="7"/>
  <c r="E17" i="6"/>
  <c r="F17" i="6"/>
  <c r="E24" i="6"/>
  <c r="E29" i="6"/>
  <c r="F10" i="6"/>
  <c r="F5" i="6"/>
  <c r="E5" i="6"/>
  <c r="E10" i="6"/>
  <c r="F31" i="6" l="1"/>
  <c r="F34" i="6" s="1"/>
  <c r="D31" i="7"/>
  <c r="E31" i="6"/>
  <c r="E32" i="6" l="1"/>
  <c r="E34" i="6" s="1"/>
</calcChain>
</file>

<file path=xl/sharedStrings.xml><?xml version="1.0" encoding="utf-8"?>
<sst xmlns="http://schemas.openxmlformats.org/spreadsheetml/2006/main" count="188" uniqueCount="81">
  <si>
    <t>celkem příjmy a výdaje</t>
  </si>
  <si>
    <t>kontrolní součet</t>
  </si>
  <si>
    <t>ODPA</t>
  </si>
  <si>
    <t>POL</t>
  </si>
  <si>
    <t>UZ</t>
  </si>
  <si>
    <t>ORG</t>
  </si>
  <si>
    <t>MD + (příjmy)</t>
  </si>
  <si>
    <t>D - (výdaje)</t>
  </si>
  <si>
    <t>popis</t>
  </si>
  <si>
    <t>00242748 Město Mníšek pod Brdy</t>
  </si>
  <si>
    <t>Rozpočtové změny</t>
  </si>
  <si>
    <t>Rozpočtové opatření číslo :</t>
  </si>
  <si>
    <t>Číslo usnesení :</t>
  </si>
  <si>
    <t>Název rozpočtového opatření :</t>
  </si>
  <si>
    <t>Schváleno dne :</t>
  </si>
  <si>
    <t>Příjmy</t>
  </si>
  <si>
    <t>Ukazatel</t>
  </si>
  <si>
    <t>Upravený rozpočet</t>
  </si>
  <si>
    <t>Výdaje</t>
  </si>
  <si>
    <t>Popis</t>
  </si>
  <si>
    <t>Schválený rozpočet</t>
  </si>
  <si>
    <t>Třída 1 - Daňové příjmy</t>
  </si>
  <si>
    <t>Třída 2- Nedaňové příjmy</t>
  </si>
  <si>
    <t>Třída 3 - Kapitálové příjmy</t>
  </si>
  <si>
    <t>Třída 4 - Přijaté transfery</t>
  </si>
  <si>
    <t>Celkem Příjmy</t>
  </si>
  <si>
    <t>Ukazatel - skupina</t>
  </si>
  <si>
    <t>1 - Zemědělství, lesní hospodářství a rybářství</t>
  </si>
  <si>
    <t>-</t>
  </si>
  <si>
    <t>2 - Průmyslová ostatní odvětví hospodářství</t>
  </si>
  <si>
    <t>3 - Služby pro fyzické osoby</t>
  </si>
  <si>
    <t>4 - Sociální věci a politika zaměstnanosti</t>
  </si>
  <si>
    <t>5 - Bezpečnost státu a právní ochrana</t>
  </si>
  <si>
    <t>6 - Všeobecná veřejná správa a služby</t>
  </si>
  <si>
    <t>Celkem Výdaje</t>
  </si>
  <si>
    <t>Financování</t>
  </si>
  <si>
    <t>Celkem Financování</t>
  </si>
  <si>
    <t>Ukazatel - třída</t>
  </si>
  <si>
    <t>Tř. 4</t>
  </si>
  <si>
    <t>Skupina 3</t>
  </si>
  <si>
    <t>Tř. 2</t>
  </si>
  <si>
    <t>Tř. 1</t>
  </si>
  <si>
    <t>Skupina 6</t>
  </si>
  <si>
    <t>Skupina 2</t>
  </si>
  <si>
    <t>ROZPOČTOVÉ OPATŘENÍ č.4/2026</t>
  </si>
  <si>
    <t>Financování za RO 04/26 +snížení/-zvýšení  rezervy na BÚ</t>
  </si>
  <si>
    <t>Stav po RO č.3</t>
  </si>
  <si>
    <t>Změna rozpočtu RO č.4</t>
  </si>
  <si>
    <t>Rozpočtové opatření č. 04/2026</t>
  </si>
  <si>
    <t>Financování za RO 04/26 (+snížení/-zvýšení  rezervy na BÚ)</t>
  </si>
  <si>
    <t>00259</t>
  </si>
  <si>
    <t>13015</t>
  </si>
  <si>
    <t>5802</t>
  </si>
  <si>
    <t>Dotace MPSV na výkon sociální práce - úprava SR dle skutečosti</t>
  </si>
  <si>
    <t>50*</t>
  </si>
  <si>
    <t>7300</t>
  </si>
  <si>
    <t>Dotace MK Havarijní program - Obnova štukové výzdoby v kapli sv. MM - Skalka</t>
  </si>
  <si>
    <t>Průtoková dotace Fond prevence KÚSK pro ZŠ 420</t>
  </si>
  <si>
    <t>Průtoková dotace Fond prevence KÚSK pro ZŠ 421</t>
  </si>
  <si>
    <t>Klub důchodců zapojení příjmů ua cvičení</t>
  </si>
  <si>
    <t>Skupina 4</t>
  </si>
  <si>
    <t>RO č.1</t>
  </si>
  <si>
    <t>RO č.2</t>
  </si>
  <si>
    <t>RO č.3</t>
  </si>
  <si>
    <t>předpokládaný zůstatek BÚ k 31.12.2026</t>
  </si>
  <si>
    <t>Klub důchodců zapojení příjmů za cvičení</t>
  </si>
  <si>
    <t>Odvod ZŠ 420</t>
  </si>
  <si>
    <t>34055</t>
  </si>
  <si>
    <t>zůstatek k 31.12.2025</t>
  </si>
  <si>
    <t>Kultura zapojení příjmů - dary, stánky</t>
  </si>
  <si>
    <t>Kultura zapojení příjmů - dary, stánky + navýšení 500 tis. Kč</t>
  </si>
  <si>
    <t>Skalka zapojení příjmů - dobrovolné stupné</t>
  </si>
  <si>
    <t>2***</t>
  </si>
  <si>
    <t>50**</t>
  </si>
  <si>
    <t xml:space="preserve">ZM 12/22/2026 </t>
  </si>
  <si>
    <t>vstupné</t>
  </si>
  <si>
    <t>vstupné, odvod ZŠ</t>
  </si>
  <si>
    <t>dotace MPSV, MK, KÚSK</t>
  </si>
  <si>
    <t>dotace MPSV</t>
  </si>
  <si>
    <t>navýšení kultura, odvod ZŠ, dotace MK, KÚSK</t>
  </si>
  <si>
    <t>Celkem Financování - snížení stavu na BÚ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</si>
</sst>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_-* #,##0.00\ _K_č_-;\-* #,##0.0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scheme val="minor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9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43" fontId="2" fillId="0" borderId="0" xfId="1" applyFont="1"/>
    <xf numFmtId="0" fontId="3" fillId="0" borderId="0" xfId="0" applyFont="1" applyAlignment="1">
      <alignment horizontal="center"/>
    </xf>
    <xf numFmtId="43" fontId="3" fillId="0" borderId="0" xfId="1" applyFont="1" applyFill="1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/>
    <xf numFmtId="0" fontId="3" fillId="0" borderId="1" xfId="0" applyFont="1" applyBorder="1"/>
    <xf numFmtId="0" fontId="3" fillId="0" borderId="2" xfId="0" applyFont="1" applyBorder="1" applyAlignment="1">
      <alignment horizontal="center"/>
    </xf>
    <xf numFmtId="43" fontId="3" fillId="0" borderId="2" xfId="1" applyFont="1" applyBorder="1"/>
    <xf numFmtId="0" fontId="3" fillId="0" borderId="2" xfId="0" applyFont="1" applyBorder="1"/>
    <xf numFmtId="43" fontId="3" fillId="0" borderId="0" xfId="1" applyFont="1" applyBorder="1"/>
    <xf numFmtId="43" fontId="0" fillId="0" borderId="0" xfId="1" applyFont="1"/>
    <xf numFmtId="164" fontId="0" fillId="0" borderId="0" xfId="0" applyNumberFormat="1"/>
    <xf numFmtId="0" fontId="2" fillId="0" borderId="1" xfId="0" applyFont="1" applyBorder="1" applyAlignment="1">
      <alignment horizontal="center"/>
    </xf>
    <xf numFmtId="43" fontId="2" fillId="0" borderId="1" xfId="1" applyFont="1" applyBorder="1"/>
    <xf numFmtId="0" fontId="4" fillId="0" borderId="0" xfId="0" applyFont="1" applyAlignment="1">
      <alignment horizontal="right" vertical="center"/>
    </xf>
    <xf numFmtId="0" fontId="6" fillId="2" borderId="9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4" fontId="7" fillId="0" borderId="9" xfId="0" applyNumberFormat="1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right" vertical="center"/>
    </xf>
    <xf numFmtId="0" fontId="6" fillId="2" borderId="11" xfId="0" applyFont="1" applyFill="1" applyBorder="1" applyAlignment="1">
      <alignment horizontal="left" vertical="center" wrapText="1"/>
    </xf>
    <xf numFmtId="4" fontId="6" fillId="4" borderId="9" xfId="0" applyNumberFormat="1" applyFont="1" applyFill="1" applyBorder="1" applyAlignment="1">
      <alignment horizontal="right" vertical="center" wrapText="1"/>
    </xf>
    <xf numFmtId="4" fontId="6" fillId="4" borderId="10" xfId="0" applyNumberFormat="1" applyFont="1" applyFill="1" applyBorder="1" applyAlignment="1">
      <alignment horizontal="right" vertical="center" wrapText="1"/>
    </xf>
    <xf numFmtId="0" fontId="7" fillId="0" borderId="11" xfId="0" applyFont="1" applyBorder="1" applyAlignment="1">
      <alignment horizontal="center" vertical="center" wrapText="1"/>
    </xf>
    <xf numFmtId="4" fontId="6" fillId="4" borderId="11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Alignment="1">
      <alignment horizont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/>
    </xf>
    <xf numFmtId="43" fontId="3" fillId="5" borderId="0" xfId="1" applyFont="1" applyFill="1"/>
    <xf numFmtId="0" fontId="3" fillId="5" borderId="0" xfId="0" applyFont="1" applyFill="1"/>
    <xf numFmtId="43" fontId="3" fillId="5" borderId="0" xfId="0" applyNumberFormat="1" applyFont="1" applyFill="1" applyAlignment="1">
      <alignment horizontal="center"/>
    </xf>
    <xf numFmtId="43" fontId="3" fillId="5" borderId="0" xfId="0" applyNumberFormat="1" applyFont="1" applyFill="1"/>
    <xf numFmtId="0" fontId="8" fillId="0" borderId="0" xfId="0" applyFont="1"/>
    <xf numFmtId="164" fontId="3" fillId="0" borderId="0" xfId="0" applyNumberFormat="1" applyFont="1"/>
    <xf numFmtId="0" fontId="2" fillId="0" borderId="0" xfId="0" applyFont="1" applyAlignment="1">
      <alignment horizontal="center" vertical="center" wrapText="1"/>
    </xf>
    <xf numFmtId="4" fontId="7" fillId="3" borderId="10" xfId="0" applyNumberFormat="1" applyFont="1" applyFill="1" applyBorder="1" applyAlignment="1">
      <alignment horizontal="right" vertical="center"/>
    </xf>
    <xf numFmtId="2" fontId="7" fillId="3" borderId="10" xfId="0" applyNumberFormat="1" applyFont="1" applyFill="1" applyBorder="1" applyAlignment="1">
      <alignment horizontal="right" vertical="center" wrapText="1"/>
    </xf>
    <xf numFmtId="43" fontId="3" fillId="0" borderId="0" xfId="1" applyFont="1" applyFill="1" applyBorder="1"/>
    <xf numFmtId="0" fontId="3" fillId="0" borderId="12" xfId="0" applyFont="1" applyBorder="1" applyAlignment="1">
      <alignment horizontal="center"/>
    </xf>
    <xf numFmtId="43" fontId="3" fillId="0" borderId="12" xfId="1" applyFont="1" applyBorder="1"/>
    <xf numFmtId="49" fontId="3" fillId="0" borderId="12" xfId="0" applyNumberFormat="1" applyFont="1" applyBorder="1"/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4" fontId="7" fillId="0" borderId="11" xfId="0" applyNumberFormat="1" applyFont="1" applyBorder="1" applyAlignment="1">
      <alignment horizontal="right" vertical="center"/>
    </xf>
    <xf numFmtId="4" fontId="0" fillId="0" borderId="0" xfId="0" applyNumberFormat="1"/>
    <xf numFmtId="0" fontId="4" fillId="0" borderId="0" xfId="0" applyFont="1" applyAlignment="1">
      <alignment horizontal="right"/>
    </xf>
    <xf numFmtId="0" fontId="4" fillId="0" borderId="12" xfId="0" applyFont="1" applyBorder="1"/>
    <xf numFmtId="4" fontId="4" fillId="0" borderId="12" xfId="0" applyNumberFormat="1" applyFont="1" applyBorder="1" applyAlignment="1">
      <alignment horizontal="left"/>
    </xf>
    <xf numFmtId="0" fontId="2" fillId="0" borderId="1" xfId="0" applyFont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12" xfId="0" applyBorder="1"/>
    <xf numFmtId="0" fontId="6" fillId="2" borderId="9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14" xfId="0" applyBorder="1"/>
    <xf numFmtId="0" fontId="5" fillId="0" borderId="0" xfId="0" applyFont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 wrapText="1"/>
    </xf>
  </cellXfs>
  <cellStyles count="8">
    <cellStyle name="Čárka" xfId="1" builtinId="3"/>
    <cellStyle name="Čárka 2" xfId="2" xr:uid="{00000000-0005-0000-0000-000001000000}"/>
    <cellStyle name="Měna 2" xfId="5" xr:uid="{00000000-0005-0000-0000-000002000000}"/>
    <cellStyle name="Měna 2 2" xfId="7" xr:uid="{00000000-0005-0000-0000-000003000000}"/>
    <cellStyle name="Měna 3" xfId="6" xr:uid="{00000000-0005-0000-0000-000004000000}"/>
    <cellStyle name="Normální" xfId="0" builtinId="0"/>
    <cellStyle name="Normální 2" xfId="3" xr:uid="{00000000-0005-0000-0000-000006000000}"/>
    <cellStyle name="Normální 8" xfId="4" xr:uid="{00000000-0005-0000-0000-000007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CD657-B607-459A-9710-D6C6108653C7}">
  <sheetPr>
    <pageSetUpPr fitToPage="1"/>
  </sheetPr>
  <dimension ref="A1:J23"/>
  <sheetViews>
    <sheetView workbookViewId="0">
      <selection activeCell="A17" sqref="A17:XFD18"/>
    </sheetView>
  </sheetViews>
  <sheetFormatPr defaultRowHeight="15" x14ac:dyDescent="0.25"/>
  <cols>
    <col min="3" max="3" width="15.42578125" bestFit="1" customWidth="1"/>
    <col min="5" max="5" width="16.42578125" bestFit="1" customWidth="1"/>
    <col min="6" max="6" width="15.7109375" bestFit="1" customWidth="1"/>
    <col min="7" max="7" width="89.42578125" bestFit="1" customWidth="1"/>
    <col min="10" max="10" width="16.42578125" bestFit="1" customWidth="1"/>
  </cols>
  <sheetData>
    <row r="1" spans="1:10" ht="15.75" x14ac:dyDescent="0.25">
      <c r="A1" s="1" t="s">
        <v>44</v>
      </c>
      <c r="B1" s="2"/>
      <c r="C1" s="2"/>
      <c r="D1" s="2"/>
      <c r="E1" s="3"/>
      <c r="F1" s="5"/>
      <c r="G1" s="6"/>
      <c r="J1" s="15"/>
    </row>
    <row r="2" spans="1:10" ht="15.75" x14ac:dyDescent="0.25">
      <c r="A2" s="17" t="s">
        <v>2</v>
      </c>
      <c r="B2" s="17" t="s">
        <v>3</v>
      </c>
      <c r="C2" s="17" t="s">
        <v>4</v>
      </c>
      <c r="D2" s="17" t="s">
        <v>5</v>
      </c>
      <c r="E2" s="18" t="s">
        <v>6</v>
      </c>
      <c r="F2" s="18" t="s">
        <v>7</v>
      </c>
      <c r="G2" s="17" t="s">
        <v>8</v>
      </c>
    </row>
    <row r="3" spans="1:10" ht="15.75" x14ac:dyDescent="0.25">
      <c r="A3" s="4"/>
      <c r="B3" s="4">
        <v>4122</v>
      </c>
      <c r="C3" s="29" t="s">
        <v>50</v>
      </c>
      <c r="D3" s="29"/>
      <c r="E3" s="5">
        <v>17100</v>
      </c>
      <c r="F3" s="5"/>
      <c r="G3" s="6" t="s">
        <v>57</v>
      </c>
    </row>
    <row r="4" spans="1:10" ht="15.75" x14ac:dyDescent="0.25">
      <c r="A4" s="4">
        <v>3113</v>
      </c>
      <c r="B4" s="4">
        <v>5336</v>
      </c>
      <c r="C4" s="29" t="s">
        <v>50</v>
      </c>
      <c r="D4" s="29"/>
      <c r="E4" s="5"/>
      <c r="F4" s="5">
        <v>17100</v>
      </c>
      <c r="G4" s="6" t="s">
        <v>57</v>
      </c>
    </row>
    <row r="5" spans="1:10" ht="15.75" x14ac:dyDescent="0.25">
      <c r="A5" s="4"/>
      <c r="B5" s="4">
        <v>4116</v>
      </c>
      <c r="C5" s="29" t="s">
        <v>67</v>
      </c>
      <c r="D5" s="29" t="s">
        <v>55</v>
      </c>
      <c r="E5" s="5">
        <v>500000</v>
      </c>
      <c r="F5" s="5"/>
      <c r="G5" s="6" t="s">
        <v>56</v>
      </c>
    </row>
    <row r="6" spans="1:10" ht="15.75" x14ac:dyDescent="0.25">
      <c r="A6" s="4">
        <v>3322</v>
      </c>
      <c r="B6" s="4">
        <v>5171</v>
      </c>
      <c r="C6" s="29" t="s">
        <v>67</v>
      </c>
      <c r="D6" s="29" t="s">
        <v>55</v>
      </c>
      <c r="E6" s="5"/>
      <c r="F6" s="5">
        <v>500000</v>
      </c>
      <c r="G6" s="6" t="s">
        <v>56</v>
      </c>
    </row>
    <row r="7" spans="1:10" ht="15.75" x14ac:dyDescent="0.25">
      <c r="A7" s="4"/>
      <c r="B7" s="4">
        <v>4116</v>
      </c>
      <c r="C7" s="29" t="s">
        <v>51</v>
      </c>
      <c r="D7" s="29" t="s">
        <v>52</v>
      </c>
      <c r="E7" s="5">
        <v>22626</v>
      </c>
      <c r="F7" s="5"/>
      <c r="G7" s="6" t="s">
        <v>53</v>
      </c>
    </row>
    <row r="8" spans="1:10" ht="15.75" x14ac:dyDescent="0.25">
      <c r="A8" s="4">
        <v>6171</v>
      </c>
      <c r="B8" s="4" t="s">
        <v>73</v>
      </c>
      <c r="C8" s="29" t="s">
        <v>51</v>
      </c>
      <c r="D8" s="29" t="s">
        <v>52</v>
      </c>
      <c r="E8" s="5"/>
      <c r="F8" s="5">
        <v>22626</v>
      </c>
      <c r="G8" s="6" t="s">
        <v>53</v>
      </c>
    </row>
    <row r="9" spans="1:10" ht="15.75" x14ac:dyDescent="0.25">
      <c r="A9" s="4">
        <v>3111</v>
      </c>
      <c r="B9" s="4">
        <v>2112</v>
      </c>
      <c r="C9" s="29"/>
      <c r="D9" s="29"/>
      <c r="E9" s="5">
        <v>200000</v>
      </c>
      <c r="F9" s="5"/>
      <c r="G9" s="6" t="s">
        <v>66</v>
      </c>
    </row>
    <row r="10" spans="1:10" ht="15.75" x14ac:dyDescent="0.25">
      <c r="A10" s="4">
        <v>3639</v>
      </c>
      <c r="B10" s="4">
        <v>6121</v>
      </c>
      <c r="C10" s="29"/>
      <c r="D10" s="29"/>
      <c r="E10" s="5"/>
      <c r="F10" s="5">
        <v>200000</v>
      </c>
      <c r="G10" s="6" t="s">
        <v>66</v>
      </c>
    </row>
    <row r="11" spans="1:10" ht="15.75" x14ac:dyDescent="0.25">
      <c r="A11" s="4">
        <v>3322</v>
      </c>
      <c r="B11" s="4">
        <v>2111</v>
      </c>
      <c r="C11" s="29"/>
      <c r="D11" s="29"/>
      <c r="E11" s="5">
        <v>120000</v>
      </c>
      <c r="F11" s="5"/>
      <c r="G11" s="6" t="s">
        <v>71</v>
      </c>
    </row>
    <row r="12" spans="1:10" ht="15.75" x14ac:dyDescent="0.25">
      <c r="A12" s="4">
        <v>3322</v>
      </c>
      <c r="B12" s="4">
        <v>5171</v>
      </c>
      <c r="C12" s="29"/>
      <c r="D12" s="29"/>
      <c r="E12" s="5"/>
      <c r="F12" s="5">
        <v>120000</v>
      </c>
      <c r="G12" s="6" t="s">
        <v>71</v>
      </c>
    </row>
    <row r="13" spans="1:10" ht="15.75" x14ac:dyDescent="0.25">
      <c r="A13" s="4">
        <v>3399</v>
      </c>
      <c r="B13" s="4" t="s">
        <v>72</v>
      </c>
      <c r="C13" s="4"/>
      <c r="D13" s="29"/>
      <c r="E13" s="5">
        <v>356000</v>
      </c>
      <c r="G13" s="6" t="s">
        <v>69</v>
      </c>
    </row>
    <row r="14" spans="1:10" ht="15.75" x14ac:dyDescent="0.25">
      <c r="A14" s="4">
        <v>3399</v>
      </c>
      <c r="B14" s="4">
        <v>5169</v>
      </c>
      <c r="C14" s="4"/>
      <c r="D14" s="29"/>
      <c r="E14" s="5"/>
      <c r="F14" s="5">
        <v>856000</v>
      </c>
      <c r="G14" s="6" t="s">
        <v>70</v>
      </c>
    </row>
    <row r="15" spans="1:10" ht="15.75" x14ac:dyDescent="0.25">
      <c r="A15" s="4">
        <v>4359</v>
      </c>
      <c r="B15" s="4">
        <v>2111</v>
      </c>
      <c r="C15" s="4"/>
      <c r="D15" s="29"/>
      <c r="E15" s="5">
        <v>50000</v>
      </c>
      <c r="F15" s="5"/>
      <c r="G15" s="6" t="s">
        <v>65</v>
      </c>
    </row>
    <row r="16" spans="1:10" ht="15.75" x14ac:dyDescent="0.25">
      <c r="A16" s="4">
        <v>4359</v>
      </c>
      <c r="B16" s="4">
        <v>5169</v>
      </c>
      <c r="C16" s="4"/>
      <c r="D16" s="29"/>
      <c r="E16" s="5"/>
      <c r="F16" s="5">
        <v>50000</v>
      </c>
      <c r="G16" s="6" t="s">
        <v>65</v>
      </c>
    </row>
    <row r="17" spans="1:7" ht="15.75" x14ac:dyDescent="0.25">
      <c r="A17" s="11"/>
      <c r="B17" s="11"/>
      <c r="C17" s="11"/>
      <c r="D17" s="11"/>
      <c r="E17" s="12">
        <f>SUM(E1:E16)</f>
        <v>1265726</v>
      </c>
      <c r="F17" s="12">
        <f>SUM(F1:F16)</f>
        <v>1765726</v>
      </c>
      <c r="G17" s="13" t="s">
        <v>0</v>
      </c>
    </row>
    <row r="18" spans="1:7" ht="15.75" x14ac:dyDescent="0.25">
      <c r="A18" s="44"/>
      <c r="B18" s="44">
        <v>8115</v>
      </c>
      <c r="C18" s="44"/>
      <c r="D18" s="44"/>
      <c r="E18" s="45">
        <f>F17-E17</f>
        <v>500000</v>
      </c>
      <c r="F18" s="45"/>
      <c r="G18" s="46" t="s">
        <v>45</v>
      </c>
    </row>
    <row r="19" spans="1:7" ht="15.75" x14ac:dyDescent="0.25">
      <c r="A19" s="4"/>
      <c r="E19" s="14"/>
      <c r="F19" s="14"/>
      <c r="G19" s="6"/>
    </row>
    <row r="20" spans="1:7" ht="15.75" x14ac:dyDescent="0.25">
      <c r="A20" s="4"/>
      <c r="B20" s="4"/>
      <c r="C20" s="4"/>
      <c r="D20" s="4"/>
      <c r="E20" s="43"/>
      <c r="F20" s="14"/>
      <c r="G20" s="6"/>
    </row>
    <row r="21" spans="1:7" ht="15.75" x14ac:dyDescent="0.25">
      <c r="A21" s="4"/>
      <c r="E21" s="14"/>
      <c r="F21" s="14"/>
      <c r="G21" s="39"/>
    </row>
    <row r="22" spans="1:7" ht="15.75" x14ac:dyDescent="0.25">
      <c r="A22" s="4"/>
      <c r="B22" s="4"/>
      <c r="C22" s="4"/>
      <c r="D22" s="4"/>
      <c r="E22" s="7">
        <f>SUM(E17:E19)</f>
        <v>1765726</v>
      </c>
      <c r="F22" s="7">
        <f>SUM(F17:F19)</f>
        <v>1765726</v>
      </c>
      <c r="G22" s="6" t="s">
        <v>1</v>
      </c>
    </row>
    <row r="23" spans="1:7" x14ac:dyDescent="0.25">
      <c r="E23" s="16"/>
    </row>
  </sheetData>
  <autoFilter ref="A2:G18" xr:uid="{280CD657-B607-459A-9710-D6C6108653C7}"/>
  <phoneticPr fontId="11" type="noConversion"/>
  <pageMargins left="0.70866141732283472" right="0.70866141732283472" top="0.78740157480314965" bottom="0.78740157480314965" header="0.31496062992125984" footer="0.31496062992125984"/>
  <pageSetup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workbookViewId="0">
      <selection activeCell="F16" sqref="F16"/>
    </sheetView>
  </sheetViews>
  <sheetFormatPr defaultColWidth="9.140625" defaultRowHeight="15.75" outlineLevelRow="1" x14ac:dyDescent="0.25"/>
  <cols>
    <col min="1" max="2" width="9.140625" style="6"/>
    <col min="3" max="3" width="15.42578125" style="6" bestFit="1" customWidth="1"/>
    <col min="4" max="4" width="9.140625" style="6"/>
    <col min="5" max="5" width="16" style="6" bestFit="1" customWidth="1"/>
    <col min="6" max="6" width="15.7109375" style="6" bestFit="1" customWidth="1"/>
    <col min="7" max="7" width="90.7109375" style="6" customWidth="1"/>
    <col min="8" max="8" width="9.140625" style="6"/>
    <col min="9" max="9" width="16.42578125" style="6" bestFit="1" customWidth="1"/>
    <col min="10" max="16384" width="9.140625" style="6"/>
  </cols>
  <sheetData>
    <row r="1" spans="1:9" x14ac:dyDescent="0.25">
      <c r="A1" s="1" t="s">
        <v>44</v>
      </c>
      <c r="B1" s="2"/>
      <c r="C1" s="2"/>
      <c r="D1" s="2"/>
      <c r="E1" s="3"/>
      <c r="F1" s="5"/>
      <c r="I1" s="7"/>
    </row>
    <row r="2" spans="1:9" x14ac:dyDescent="0.25">
      <c r="A2" s="17" t="s">
        <v>2</v>
      </c>
      <c r="B2" s="17" t="s">
        <v>3</v>
      </c>
      <c r="C2" s="17" t="s">
        <v>4</v>
      </c>
      <c r="D2" s="17" t="s">
        <v>5</v>
      </c>
      <c r="E2" s="18" t="s">
        <v>6</v>
      </c>
      <c r="F2" s="18" t="s">
        <v>7</v>
      </c>
      <c r="G2" s="17" t="s">
        <v>8</v>
      </c>
    </row>
    <row r="3" spans="1:9" hidden="1" outlineLevel="1" x14ac:dyDescent="0.25">
      <c r="A3" s="4"/>
      <c r="B3" s="4"/>
      <c r="C3" s="29"/>
      <c r="D3" s="4"/>
      <c r="E3" s="5"/>
      <c r="F3" s="5"/>
    </row>
    <row r="4" spans="1:9" customFormat="1" hidden="1" outlineLevel="1" x14ac:dyDescent="0.25">
      <c r="A4" s="4"/>
      <c r="B4" s="4"/>
      <c r="C4" s="4"/>
      <c r="D4" s="4"/>
      <c r="E4" s="5"/>
      <c r="F4" s="5"/>
      <c r="G4" s="6"/>
    </row>
    <row r="5" spans="1:9" collapsed="1" x14ac:dyDescent="0.25">
      <c r="A5" s="35" t="s">
        <v>41</v>
      </c>
      <c r="B5" s="35"/>
      <c r="C5" s="33"/>
      <c r="D5" s="33"/>
      <c r="E5" s="36">
        <f>SUM(E3:E4)</f>
        <v>0</v>
      </c>
      <c r="F5" s="36">
        <f>SUM(F3:F4)</f>
        <v>0</v>
      </c>
      <c r="G5" s="34"/>
      <c r="H5" s="38"/>
    </row>
    <row r="6" spans="1:9" customFormat="1" outlineLevel="1" x14ac:dyDescent="0.25">
      <c r="A6" s="4">
        <v>3399</v>
      </c>
      <c r="B6" s="4">
        <v>2321</v>
      </c>
      <c r="C6" s="4"/>
      <c r="D6" s="29"/>
      <c r="E6" s="5">
        <v>356000</v>
      </c>
      <c r="G6" s="6" t="s">
        <v>69</v>
      </c>
    </row>
    <row r="7" spans="1:9" customFormat="1" outlineLevel="1" x14ac:dyDescent="0.25">
      <c r="A7" s="4">
        <v>3322</v>
      </c>
      <c r="B7" s="4">
        <v>2111</v>
      </c>
      <c r="C7" s="4"/>
      <c r="D7" s="29"/>
      <c r="E7" s="5">
        <v>120000</v>
      </c>
      <c r="G7" s="6" t="s">
        <v>71</v>
      </c>
    </row>
    <row r="8" spans="1:9" customFormat="1" outlineLevel="1" x14ac:dyDescent="0.25">
      <c r="A8" s="4">
        <v>3113</v>
      </c>
      <c r="B8" s="4">
        <v>2122</v>
      </c>
      <c r="C8" s="4"/>
      <c r="D8" s="29"/>
      <c r="E8" s="5">
        <v>200000</v>
      </c>
      <c r="G8" s="6" t="s">
        <v>66</v>
      </c>
    </row>
    <row r="9" spans="1:9" customFormat="1" outlineLevel="1" x14ac:dyDescent="0.25">
      <c r="A9" s="4">
        <v>4359</v>
      </c>
      <c r="B9" s="4">
        <v>2111</v>
      </c>
      <c r="C9" s="4"/>
      <c r="D9" s="29"/>
      <c r="E9" s="5">
        <v>50000</v>
      </c>
      <c r="F9" s="5"/>
      <c r="G9" s="6" t="s">
        <v>59</v>
      </c>
    </row>
    <row r="10" spans="1:9" x14ac:dyDescent="0.25">
      <c r="A10" s="35" t="s">
        <v>40</v>
      </c>
      <c r="B10" s="35"/>
      <c r="C10" s="33"/>
      <c r="D10" s="33"/>
      <c r="E10" s="36">
        <f>SUM(E6:E9)</f>
        <v>726000</v>
      </c>
      <c r="F10" s="36">
        <f>SUM(F6:F9)</f>
        <v>0</v>
      </c>
      <c r="G10" s="34"/>
      <c r="H10" s="38"/>
      <c r="I10" s="7"/>
    </row>
    <row r="11" spans="1:9" customFormat="1" outlineLevel="1" x14ac:dyDescent="0.25">
      <c r="A11" s="4"/>
      <c r="B11" s="4">
        <v>4122</v>
      </c>
      <c r="C11" s="29" t="s">
        <v>50</v>
      </c>
      <c r="D11" s="29"/>
      <c r="E11" s="5">
        <v>17100</v>
      </c>
      <c r="F11" s="5"/>
      <c r="G11" s="6" t="s">
        <v>57</v>
      </c>
    </row>
    <row r="12" spans="1:9" customFormat="1" outlineLevel="1" x14ac:dyDescent="0.25">
      <c r="A12" s="4"/>
      <c r="B12" s="4">
        <v>4116</v>
      </c>
      <c r="C12" s="29" t="s">
        <v>67</v>
      </c>
      <c r="D12" s="29" t="s">
        <v>55</v>
      </c>
      <c r="E12" s="5">
        <v>500000</v>
      </c>
      <c r="F12" s="5"/>
      <c r="G12" s="6" t="s">
        <v>56</v>
      </c>
    </row>
    <row r="13" spans="1:9" customFormat="1" outlineLevel="1" x14ac:dyDescent="0.25">
      <c r="A13" s="4"/>
      <c r="B13" s="4">
        <v>4116</v>
      </c>
      <c r="C13" s="29" t="s">
        <v>51</v>
      </c>
      <c r="D13" s="29" t="s">
        <v>52</v>
      </c>
      <c r="E13" s="5">
        <v>22626</v>
      </c>
      <c r="F13" s="5"/>
      <c r="G13" s="6" t="s">
        <v>53</v>
      </c>
    </row>
    <row r="14" spans="1:9" x14ac:dyDescent="0.25">
      <c r="A14" s="35" t="s">
        <v>38</v>
      </c>
      <c r="B14" s="35"/>
      <c r="C14" s="33"/>
      <c r="D14" s="33"/>
      <c r="E14" s="36">
        <f>SUM(E11:E13)</f>
        <v>539726</v>
      </c>
      <c r="F14" s="36">
        <f>SUM(F11:F13)</f>
        <v>0</v>
      </c>
      <c r="G14" s="34"/>
      <c r="H14" s="38"/>
    </row>
    <row r="15" spans="1:9" customFormat="1" outlineLevel="1" x14ac:dyDescent="0.25">
      <c r="A15" s="4"/>
      <c r="B15" s="4"/>
      <c r="C15" s="4"/>
      <c r="D15" s="4"/>
      <c r="E15" s="7"/>
      <c r="F15" s="7">
        <v>0</v>
      </c>
      <c r="G15" s="6"/>
    </row>
    <row r="16" spans="1:9" customFormat="1" outlineLevel="1" x14ac:dyDescent="0.25">
      <c r="A16" s="4"/>
      <c r="B16" s="4"/>
      <c r="C16" s="4"/>
      <c r="D16" s="4"/>
      <c r="E16" s="5"/>
      <c r="F16" s="5"/>
      <c r="G16" s="6"/>
    </row>
    <row r="17" spans="1:7" x14ac:dyDescent="0.25">
      <c r="A17" s="35" t="s">
        <v>43</v>
      </c>
      <c r="B17" s="35"/>
      <c r="C17" s="35"/>
      <c r="D17" s="35"/>
      <c r="E17" s="37">
        <f>SUM(E15:E16)</f>
        <v>0</v>
      </c>
      <c r="F17" s="37">
        <f>SUM(F15:F16)</f>
        <v>0</v>
      </c>
      <c r="G17" s="37"/>
    </row>
    <row r="18" spans="1:7" customFormat="1" outlineLevel="1" x14ac:dyDescent="0.25">
      <c r="A18" s="4">
        <v>3113</v>
      </c>
      <c r="B18" s="4">
        <v>5336</v>
      </c>
      <c r="C18" s="29" t="s">
        <v>50</v>
      </c>
      <c r="D18" s="29"/>
      <c r="E18" s="5"/>
      <c r="F18" s="5">
        <v>17100</v>
      </c>
      <c r="G18" s="6" t="s">
        <v>58</v>
      </c>
    </row>
    <row r="19" spans="1:7" customFormat="1" outlineLevel="1" x14ac:dyDescent="0.25">
      <c r="A19" s="4">
        <v>3322</v>
      </c>
      <c r="B19" s="4">
        <v>5171</v>
      </c>
      <c r="C19" s="29" t="s">
        <v>67</v>
      </c>
      <c r="D19" s="29" t="s">
        <v>55</v>
      </c>
      <c r="E19" s="5"/>
      <c r="F19" s="5">
        <v>500000</v>
      </c>
      <c r="G19" s="6" t="s">
        <v>56</v>
      </c>
    </row>
    <row r="20" spans="1:7" customFormat="1" outlineLevel="1" x14ac:dyDescent="0.25">
      <c r="A20" s="4">
        <v>3322</v>
      </c>
      <c r="B20" s="4">
        <v>5171</v>
      </c>
      <c r="C20" s="29"/>
      <c r="D20" s="29"/>
      <c r="E20" s="5"/>
      <c r="F20" s="5">
        <v>120000</v>
      </c>
      <c r="G20" s="6" t="s">
        <v>71</v>
      </c>
    </row>
    <row r="21" spans="1:7" customFormat="1" outlineLevel="1" x14ac:dyDescent="0.25">
      <c r="A21" s="4">
        <v>3399</v>
      </c>
      <c r="B21" s="4">
        <v>5169</v>
      </c>
      <c r="C21" s="4"/>
      <c r="D21" s="29"/>
      <c r="E21" s="5"/>
      <c r="F21" s="5">
        <v>856000</v>
      </c>
      <c r="G21" s="6" t="s">
        <v>70</v>
      </c>
    </row>
    <row r="22" spans="1:7" customFormat="1" outlineLevel="1" x14ac:dyDescent="0.25">
      <c r="A22" s="4">
        <v>3639</v>
      </c>
      <c r="B22" s="4">
        <v>6121</v>
      </c>
      <c r="C22" s="4"/>
      <c r="D22" s="29"/>
      <c r="E22" s="5"/>
      <c r="F22" s="5">
        <v>200000</v>
      </c>
      <c r="G22" s="6" t="s">
        <v>66</v>
      </c>
    </row>
    <row r="23" spans="1:7" customFormat="1" outlineLevel="1" x14ac:dyDescent="0.25">
      <c r="A23" s="4"/>
      <c r="B23" s="4"/>
      <c r="C23" s="4"/>
      <c r="D23" s="4"/>
      <c r="E23" s="5"/>
      <c r="F23" s="5"/>
      <c r="G23" s="6"/>
    </row>
    <row r="24" spans="1:7" x14ac:dyDescent="0.25">
      <c r="A24" s="35" t="s">
        <v>39</v>
      </c>
      <c r="B24" s="35"/>
      <c r="C24" s="35"/>
      <c r="D24" s="35"/>
      <c r="E24" s="37">
        <f>SUM(E18:E23)</f>
        <v>0</v>
      </c>
      <c r="F24" s="37">
        <f>SUM(F18:F23)</f>
        <v>1693100</v>
      </c>
      <c r="G24" s="37"/>
    </row>
    <row r="25" spans="1:7" customFormat="1" outlineLevel="1" x14ac:dyDescent="0.25">
      <c r="A25" s="4">
        <v>4359</v>
      </c>
      <c r="B25" s="4">
        <v>5169</v>
      </c>
      <c r="C25" s="4"/>
      <c r="D25" s="29"/>
      <c r="E25" s="5"/>
      <c r="F25" s="5">
        <v>50000</v>
      </c>
      <c r="G25" s="6" t="s">
        <v>65</v>
      </c>
    </row>
    <row r="26" spans="1:7" outlineLevel="1" x14ac:dyDescent="0.25">
      <c r="A26" s="4"/>
      <c r="B26" s="4"/>
      <c r="C26" s="4"/>
      <c r="D26" s="4"/>
      <c r="E26" s="5"/>
      <c r="F26" s="5"/>
    </row>
    <row r="27" spans="1:7" customFormat="1" x14ac:dyDescent="0.25">
      <c r="A27" s="35" t="s">
        <v>60</v>
      </c>
      <c r="B27" s="35"/>
      <c r="C27" s="35"/>
      <c r="D27" s="35"/>
      <c r="E27" s="37">
        <f>SUM(E25:E26)</f>
        <v>0</v>
      </c>
      <c r="F27" s="37">
        <f>SUM(F25:F26)</f>
        <v>50000</v>
      </c>
      <c r="G27" s="37"/>
    </row>
    <row r="28" spans="1:7" customFormat="1" outlineLevel="1" x14ac:dyDescent="0.25">
      <c r="A28" s="4">
        <v>6171</v>
      </c>
      <c r="B28" s="4" t="s">
        <v>54</v>
      </c>
      <c r="C28" s="29" t="s">
        <v>51</v>
      </c>
      <c r="D28" s="29" t="s">
        <v>52</v>
      </c>
      <c r="E28" s="5"/>
      <c r="F28" s="5">
        <v>22626</v>
      </c>
      <c r="G28" s="6" t="s">
        <v>53</v>
      </c>
    </row>
    <row r="29" spans="1:7" x14ac:dyDescent="0.25">
      <c r="A29" s="35" t="s">
        <v>42</v>
      </c>
      <c r="B29" s="35"/>
      <c r="C29" s="35"/>
      <c r="D29" s="35"/>
      <c r="E29" s="37">
        <f>SUM(E25:E28)</f>
        <v>0</v>
      </c>
      <c r="F29" s="37">
        <f>SUM(F28)</f>
        <v>22626</v>
      </c>
      <c r="G29" s="37"/>
    </row>
    <row r="30" spans="1:7" x14ac:dyDescent="0.25">
      <c r="A30" s="4"/>
      <c r="B30" s="4"/>
      <c r="C30" s="4"/>
      <c r="D30" s="4"/>
      <c r="E30" s="7"/>
      <c r="F30" s="7"/>
    </row>
    <row r="31" spans="1:7" x14ac:dyDescent="0.25">
      <c r="A31" s="11"/>
      <c r="B31" s="11"/>
      <c r="C31" s="11"/>
      <c r="D31" s="11"/>
      <c r="E31" s="12">
        <f>E5+E10+E14+E24+E29</f>
        <v>1265726</v>
      </c>
      <c r="F31" s="12">
        <f>F5+F10+F14+F17+F24+F29+F27</f>
        <v>1765726</v>
      </c>
      <c r="G31" s="13" t="s">
        <v>0</v>
      </c>
    </row>
    <row r="32" spans="1:7" x14ac:dyDescent="0.25">
      <c r="A32" s="8"/>
      <c r="B32" s="8">
        <v>8115</v>
      </c>
      <c r="C32" s="8"/>
      <c r="D32" s="8"/>
      <c r="E32" s="9">
        <f>F31-E31</f>
        <v>500000</v>
      </c>
      <c r="F32" s="9"/>
      <c r="G32" s="10" t="s">
        <v>49</v>
      </c>
    </row>
    <row r="33" spans="1:7" x14ac:dyDescent="0.25">
      <c r="A33" s="4"/>
      <c r="B33" s="4"/>
      <c r="C33" s="4"/>
      <c r="D33" s="4"/>
      <c r="E33" s="14"/>
      <c r="F33" s="14"/>
    </row>
    <row r="34" spans="1:7" x14ac:dyDescent="0.25">
      <c r="A34" s="4"/>
      <c r="B34" s="4"/>
      <c r="C34" s="4"/>
      <c r="D34" s="4"/>
      <c r="E34" s="7">
        <f>SUM('RO č. 4-2026 rozpis setříděný'!E31:E32)</f>
        <v>1765726</v>
      </c>
      <c r="F34" s="7">
        <f>F31</f>
        <v>1765726</v>
      </c>
      <c r="G34" s="6" t="s">
        <v>1</v>
      </c>
    </row>
    <row r="37" spans="1:7" x14ac:dyDescent="0.25">
      <c r="E37" s="39"/>
      <c r="F37" s="39"/>
      <c r="G37" s="39"/>
    </row>
    <row r="38" spans="1:7" x14ac:dyDescent="0.25">
      <c r="E38" s="39"/>
      <c r="F38" s="39"/>
      <c r="G38" s="39"/>
    </row>
  </sheetData>
  <sortState xmlns:xlrd2="http://schemas.microsoft.com/office/spreadsheetml/2017/richdata2" ref="A11:G30">
    <sortCondition ref="A18:A30"/>
    <sortCondition ref="B18:B30"/>
  </sortState>
  <dataConsolidate/>
  <pageMargins left="0.70866141732283472" right="0.70866141732283472" top="0.78740157480314965" bottom="0.78740157480314965" header="0.31496062992125984" footer="0.31496062992125984"/>
  <pageSetup scale="7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B8DD3-A434-4310-BE21-911932D992D0}">
  <sheetPr>
    <pageSetUpPr fitToPage="1"/>
  </sheetPr>
  <dimension ref="A1:H31"/>
  <sheetViews>
    <sheetView tabSelected="1" zoomScaleNormal="100" workbookViewId="0">
      <selection activeCell="K23" sqref="K23"/>
    </sheetView>
  </sheetViews>
  <sheetFormatPr defaultRowHeight="15" x14ac:dyDescent="0.25"/>
  <cols>
    <col min="1" max="1" width="13.7109375" customWidth="1"/>
    <col min="2" max="2" width="17.5703125" customWidth="1"/>
    <col min="3" max="3" width="35.5703125" customWidth="1"/>
    <col min="4" max="4" width="15.7109375" customWidth="1"/>
    <col min="5" max="6" width="17" customWidth="1"/>
    <col min="7" max="7" width="19" customWidth="1"/>
    <col min="8" max="8" width="13.5703125" bestFit="1" customWidth="1"/>
  </cols>
  <sheetData>
    <row r="1" spans="1:7" ht="15.75" customHeight="1" x14ac:dyDescent="0.25">
      <c r="B1" s="65" t="s">
        <v>9</v>
      </c>
      <c r="C1" s="65"/>
      <c r="D1" s="65"/>
      <c r="E1" s="65"/>
      <c r="F1" s="40"/>
      <c r="G1" s="19"/>
    </row>
    <row r="2" spans="1:7" ht="15.75" customHeight="1" thickBot="1" x14ac:dyDescent="0.3">
      <c r="B2" s="66"/>
      <c r="C2" s="66"/>
      <c r="D2" s="66"/>
      <c r="E2" s="66"/>
      <c r="F2" s="40"/>
      <c r="G2" s="19"/>
    </row>
    <row r="3" spans="1:7" ht="19.5" customHeight="1" thickBot="1" x14ac:dyDescent="0.3">
      <c r="A3" s="67" t="s">
        <v>10</v>
      </c>
      <c r="B3" s="67"/>
      <c r="C3" s="67"/>
      <c r="D3" s="67"/>
      <c r="E3" s="67"/>
      <c r="F3" s="67"/>
      <c r="G3" s="67"/>
    </row>
    <row r="4" spans="1:7" x14ac:dyDescent="0.25">
      <c r="A4" s="68"/>
      <c r="B4" s="68"/>
      <c r="C4" s="68"/>
      <c r="D4" s="68"/>
      <c r="E4" s="68"/>
      <c r="F4" s="68"/>
      <c r="G4" s="68"/>
    </row>
    <row r="5" spans="1:7" ht="18.75" customHeight="1" x14ac:dyDescent="0.3">
      <c r="A5" s="69" t="s">
        <v>11</v>
      </c>
      <c r="B5" s="69"/>
      <c r="C5" s="69">
        <v>1004</v>
      </c>
      <c r="D5" s="70"/>
      <c r="E5" s="71" t="s">
        <v>12</v>
      </c>
      <c r="F5" s="78" t="s">
        <v>74</v>
      </c>
      <c r="G5" s="79"/>
    </row>
    <row r="6" spans="1:7" ht="18.75" customHeight="1" x14ac:dyDescent="0.25">
      <c r="A6" s="64"/>
      <c r="B6" s="64"/>
      <c r="C6" s="73"/>
      <c r="D6" s="74"/>
      <c r="E6" s="72"/>
      <c r="F6" s="80"/>
      <c r="G6" s="81"/>
    </row>
    <row r="7" spans="1:7" x14ac:dyDescent="0.25">
      <c r="A7" s="64"/>
      <c r="B7" s="64"/>
      <c r="C7" s="64"/>
      <c r="D7" s="64"/>
      <c r="E7" s="64"/>
      <c r="F7" s="64"/>
      <c r="G7" s="64"/>
    </row>
    <row r="8" spans="1:7" ht="31.5" customHeight="1" x14ac:dyDescent="0.25">
      <c r="A8" s="75" t="s">
        <v>13</v>
      </c>
      <c r="B8" s="75"/>
      <c r="C8" s="76" t="s">
        <v>48</v>
      </c>
      <c r="D8" s="77"/>
      <c r="E8" s="71" t="s">
        <v>14</v>
      </c>
      <c r="F8" s="82">
        <v>46274</v>
      </c>
      <c r="G8" s="79"/>
    </row>
    <row r="9" spans="1:7" ht="3" customHeight="1" x14ac:dyDescent="0.25">
      <c r="A9" s="75"/>
      <c r="B9" s="75"/>
      <c r="C9" s="76"/>
      <c r="D9" s="77"/>
      <c r="E9" s="72"/>
      <c r="F9" s="80"/>
      <c r="G9" s="81"/>
    </row>
    <row r="10" spans="1:7" x14ac:dyDescent="0.25">
      <c r="A10" s="64"/>
      <c r="B10" s="64"/>
      <c r="C10" s="64"/>
      <c r="D10" s="64"/>
      <c r="E10" s="64"/>
      <c r="F10" s="64"/>
      <c r="G10" s="64"/>
    </row>
    <row r="11" spans="1:7" ht="15.75" x14ac:dyDescent="0.25">
      <c r="A11" s="55" t="s">
        <v>15</v>
      </c>
      <c r="B11" s="55"/>
      <c r="C11" s="55"/>
      <c r="D11" s="55"/>
      <c r="E11" s="55"/>
      <c r="F11" s="55"/>
      <c r="G11" s="55"/>
    </row>
    <row r="12" spans="1:7" ht="18" customHeight="1" x14ac:dyDescent="0.25">
      <c r="A12" s="62" t="s">
        <v>37</v>
      </c>
      <c r="B12" s="63"/>
      <c r="C12" s="24" t="s">
        <v>19</v>
      </c>
      <c r="D12" s="30" t="s">
        <v>20</v>
      </c>
      <c r="E12" s="31" t="s">
        <v>46</v>
      </c>
      <c r="F12" s="31" t="s">
        <v>47</v>
      </c>
      <c r="G12" s="32" t="s">
        <v>17</v>
      </c>
    </row>
    <row r="13" spans="1:7" ht="15" customHeight="1" x14ac:dyDescent="0.25">
      <c r="A13" s="59" t="s">
        <v>21</v>
      </c>
      <c r="B13" s="60"/>
      <c r="C13" s="27" t="s">
        <v>28</v>
      </c>
      <c r="D13" s="22">
        <v>188561000</v>
      </c>
      <c r="E13" s="50">
        <v>195076260</v>
      </c>
      <c r="F13" s="41">
        <v>0</v>
      </c>
      <c r="G13" s="23">
        <f>E13+F13</f>
        <v>195076260</v>
      </c>
    </row>
    <row r="14" spans="1:7" ht="15" customHeight="1" x14ac:dyDescent="0.25">
      <c r="A14" s="59" t="s">
        <v>22</v>
      </c>
      <c r="B14" s="60"/>
      <c r="C14" s="27" t="s">
        <v>76</v>
      </c>
      <c r="D14" s="22">
        <v>21222000</v>
      </c>
      <c r="E14" s="50">
        <v>23510666</v>
      </c>
      <c r="F14" s="41">
        <v>726000</v>
      </c>
      <c r="G14" s="23">
        <f t="shared" ref="G14:G16" si="0">E14+F14</f>
        <v>24236666</v>
      </c>
    </row>
    <row r="15" spans="1:7" ht="15" customHeight="1" x14ac:dyDescent="0.25">
      <c r="A15" s="59" t="s">
        <v>23</v>
      </c>
      <c r="B15" s="60"/>
      <c r="C15" s="27" t="s">
        <v>28</v>
      </c>
      <c r="D15" s="22">
        <v>6708400</v>
      </c>
      <c r="E15" s="50">
        <v>21708400</v>
      </c>
      <c r="F15" s="41">
        <v>0</v>
      </c>
      <c r="G15" s="23">
        <f t="shared" si="0"/>
        <v>21708400</v>
      </c>
    </row>
    <row r="16" spans="1:7" ht="15" customHeight="1" x14ac:dyDescent="0.25">
      <c r="A16" s="59" t="s">
        <v>24</v>
      </c>
      <c r="B16" s="60"/>
      <c r="C16" s="27" t="s">
        <v>77</v>
      </c>
      <c r="D16" s="22">
        <v>26426876</v>
      </c>
      <c r="E16" s="50">
        <v>38632285.789999999</v>
      </c>
      <c r="F16" s="41">
        <v>539726</v>
      </c>
      <c r="G16" s="23">
        <f t="shared" si="0"/>
        <v>39172011.789999999</v>
      </c>
    </row>
    <row r="17" spans="1:8" ht="18" customHeight="1" x14ac:dyDescent="0.25">
      <c r="A17" s="56" t="s">
        <v>25</v>
      </c>
      <c r="B17" s="57"/>
      <c r="C17" s="58"/>
      <c r="D17" s="25">
        <f>SUM(D13:D16)</f>
        <v>242918276</v>
      </c>
      <c r="E17" s="25">
        <f>SUM(E13:E16)</f>
        <v>278927611.79000002</v>
      </c>
      <c r="F17" s="28">
        <f>SUM(F13:F16)</f>
        <v>1265726</v>
      </c>
      <c r="G17" s="28">
        <f>SUM(G13:G16)</f>
        <v>280193337.79000002</v>
      </c>
      <c r="H17" s="51"/>
    </row>
    <row r="18" spans="1:8" x14ac:dyDescent="0.25">
      <c r="A18" s="61"/>
      <c r="B18" s="61"/>
      <c r="C18" s="61"/>
      <c r="D18" s="61"/>
      <c r="E18" s="61"/>
      <c r="F18" s="61"/>
      <c r="G18" s="61"/>
    </row>
    <row r="19" spans="1:8" ht="15.75" x14ac:dyDescent="0.25">
      <c r="A19" s="55" t="s">
        <v>18</v>
      </c>
      <c r="B19" s="55"/>
      <c r="C19" s="55"/>
      <c r="D19" s="55"/>
      <c r="E19" s="55"/>
      <c r="F19" s="55"/>
      <c r="G19" s="55"/>
    </row>
    <row r="20" spans="1:8" ht="18.75" customHeight="1" x14ac:dyDescent="0.25">
      <c r="A20" s="62" t="s">
        <v>26</v>
      </c>
      <c r="B20" s="63"/>
      <c r="C20" s="24"/>
      <c r="D20" s="30" t="s">
        <v>20</v>
      </c>
      <c r="E20" s="31" t="s">
        <v>46</v>
      </c>
      <c r="F20" s="31" t="s">
        <v>47</v>
      </c>
      <c r="G20" s="32" t="s">
        <v>17</v>
      </c>
    </row>
    <row r="21" spans="1:8" ht="15" customHeight="1" x14ac:dyDescent="0.25">
      <c r="A21" s="59" t="s">
        <v>27</v>
      </c>
      <c r="B21" s="60"/>
      <c r="C21" s="27" t="s">
        <v>28</v>
      </c>
      <c r="D21" s="22">
        <v>410000</v>
      </c>
      <c r="E21" s="50">
        <v>410000</v>
      </c>
      <c r="F21" s="42">
        <v>0</v>
      </c>
      <c r="G21" s="23">
        <f>E21+F21</f>
        <v>410000</v>
      </c>
    </row>
    <row r="22" spans="1:8" ht="15" customHeight="1" x14ac:dyDescent="0.25">
      <c r="A22" s="59" t="s">
        <v>29</v>
      </c>
      <c r="B22" s="60"/>
      <c r="C22" s="27" t="s">
        <v>28</v>
      </c>
      <c r="D22" s="22">
        <v>49445320</v>
      </c>
      <c r="E22" s="50">
        <v>57404320</v>
      </c>
      <c r="F22" s="41">
        <v>0</v>
      </c>
      <c r="G22" s="23">
        <f t="shared" ref="G22:G26" si="1">E22+F22</f>
        <v>57404320</v>
      </c>
    </row>
    <row r="23" spans="1:8" ht="15" customHeight="1" x14ac:dyDescent="0.25">
      <c r="A23" s="59" t="s">
        <v>30</v>
      </c>
      <c r="B23" s="60"/>
      <c r="C23" s="27" t="s">
        <v>79</v>
      </c>
      <c r="D23" s="22">
        <v>108596459</v>
      </c>
      <c r="E23" s="50">
        <v>126844458</v>
      </c>
      <c r="F23" s="41">
        <v>1693100</v>
      </c>
      <c r="G23" s="23">
        <f t="shared" si="1"/>
        <v>128537558</v>
      </c>
    </row>
    <row r="24" spans="1:8" ht="15" customHeight="1" x14ac:dyDescent="0.25">
      <c r="A24" s="59" t="s">
        <v>31</v>
      </c>
      <c r="B24" s="60"/>
      <c r="C24" s="27" t="s">
        <v>75</v>
      </c>
      <c r="D24" s="22">
        <v>14185000</v>
      </c>
      <c r="E24" s="50">
        <v>14185000</v>
      </c>
      <c r="F24" s="41">
        <v>50000</v>
      </c>
      <c r="G24" s="23">
        <f t="shared" si="1"/>
        <v>14235000</v>
      </c>
    </row>
    <row r="25" spans="1:8" ht="15" customHeight="1" x14ac:dyDescent="0.25">
      <c r="A25" s="59" t="s">
        <v>32</v>
      </c>
      <c r="B25" s="60"/>
      <c r="C25" s="27" t="s">
        <v>28</v>
      </c>
      <c r="D25" s="22">
        <v>11731100</v>
      </c>
      <c r="E25" s="50">
        <v>11731100</v>
      </c>
      <c r="F25" s="41">
        <v>0</v>
      </c>
      <c r="G25" s="23">
        <f t="shared" si="1"/>
        <v>11731100</v>
      </c>
    </row>
    <row r="26" spans="1:8" ht="15" customHeight="1" x14ac:dyDescent="0.25">
      <c r="A26" s="59" t="s">
        <v>33</v>
      </c>
      <c r="B26" s="60"/>
      <c r="C26" s="27" t="s">
        <v>78</v>
      </c>
      <c r="D26" s="22">
        <v>59487500</v>
      </c>
      <c r="E26" s="50">
        <v>73298226</v>
      </c>
      <c r="F26" s="41">
        <v>22626</v>
      </c>
      <c r="G26" s="23">
        <f t="shared" si="1"/>
        <v>73320852</v>
      </c>
    </row>
    <row r="27" spans="1:8" ht="18" customHeight="1" x14ac:dyDescent="0.25">
      <c r="A27" s="56" t="s">
        <v>34</v>
      </c>
      <c r="B27" s="57"/>
      <c r="C27" s="58"/>
      <c r="D27" s="25">
        <f>SUM(D21:D26)</f>
        <v>243855379</v>
      </c>
      <c r="E27" s="28">
        <f>SUM(E21:E26)</f>
        <v>283873104</v>
      </c>
      <c r="F27" s="28">
        <f>SUM(F21:F26)</f>
        <v>1765726</v>
      </c>
      <c r="G27" s="28">
        <f>SUM(G21:G26)</f>
        <v>285638830</v>
      </c>
      <c r="H27" s="51"/>
    </row>
    <row r="28" spans="1:8" x14ac:dyDescent="0.25">
      <c r="A28" s="61"/>
      <c r="B28" s="61"/>
      <c r="C28" s="61"/>
      <c r="D28" s="61"/>
      <c r="E28" s="61"/>
      <c r="F28" s="61"/>
      <c r="G28" s="61"/>
    </row>
    <row r="29" spans="1:8" ht="15.75" x14ac:dyDescent="0.25">
      <c r="A29" s="55" t="s">
        <v>35</v>
      </c>
      <c r="B29" s="55"/>
      <c r="C29" s="55"/>
      <c r="D29" s="55"/>
      <c r="E29" s="55"/>
      <c r="F29" s="55"/>
      <c r="G29" s="55"/>
    </row>
    <row r="30" spans="1:8" ht="18" customHeight="1" x14ac:dyDescent="0.25">
      <c r="A30" s="20" t="s">
        <v>16</v>
      </c>
      <c r="B30" s="21"/>
      <c r="C30" s="21"/>
      <c r="D30" s="31" t="s">
        <v>20</v>
      </c>
      <c r="E30" s="31" t="s">
        <v>46</v>
      </c>
      <c r="F30" s="31" t="s">
        <v>47</v>
      </c>
      <c r="G30" s="32" t="s">
        <v>17</v>
      </c>
    </row>
    <row r="31" spans="1:8" ht="15" customHeight="1" x14ac:dyDescent="0.25">
      <c r="A31" s="56" t="s">
        <v>80</v>
      </c>
      <c r="B31" s="57"/>
      <c r="C31" s="58"/>
      <c r="D31" s="26">
        <f>D27-D17</f>
        <v>937103</v>
      </c>
      <c r="E31" s="26">
        <f>E27-E17</f>
        <v>4945492.2099999785</v>
      </c>
      <c r="F31" s="26">
        <f t="shared" ref="F31" si="2">F27-F17</f>
        <v>500000</v>
      </c>
      <c r="G31" s="26">
        <f>G27-G17</f>
        <v>5445492.2099999785</v>
      </c>
      <c r="H31" s="51"/>
    </row>
  </sheetData>
  <mergeCells count="35">
    <mergeCell ref="F8:G9"/>
    <mergeCell ref="A10:G10"/>
    <mergeCell ref="B1:E2"/>
    <mergeCell ref="A3:G3"/>
    <mergeCell ref="A4:G4"/>
    <mergeCell ref="A5:B5"/>
    <mergeCell ref="C5:D5"/>
    <mergeCell ref="E5:E6"/>
    <mergeCell ref="A6:B6"/>
    <mergeCell ref="C6:D6"/>
    <mergeCell ref="A7:G7"/>
    <mergeCell ref="A8:B9"/>
    <mergeCell ref="C8:D9"/>
    <mergeCell ref="E8:E9"/>
    <mergeCell ref="F5:G6"/>
    <mergeCell ref="A22:B22"/>
    <mergeCell ref="A11:G11"/>
    <mergeCell ref="A12:B12"/>
    <mergeCell ref="A13:B13"/>
    <mergeCell ref="A14:B14"/>
    <mergeCell ref="A15:B15"/>
    <mergeCell ref="A16:B16"/>
    <mergeCell ref="A17:C17"/>
    <mergeCell ref="A18:G18"/>
    <mergeCell ref="A19:G19"/>
    <mergeCell ref="A20:B20"/>
    <mergeCell ref="A21:B21"/>
    <mergeCell ref="A29:G29"/>
    <mergeCell ref="A31:C31"/>
    <mergeCell ref="A23:B23"/>
    <mergeCell ref="A24:B24"/>
    <mergeCell ref="A25:B25"/>
    <mergeCell ref="A26:B26"/>
    <mergeCell ref="A27:C27"/>
    <mergeCell ref="A28:G28"/>
  </mergeCells>
  <pageMargins left="0.70866141732283472" right="0.70866141732283472" top="0.78740157480314965" bottom="0.78740157480314965" header="0.31496062992125984" footer="0.31496062992125984"/>
  <pageSetup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FEF50-D2DF-40AB-AAE1-FBE1CB397086}">
  <sheetPr>
    <pageSetUpPr fitToPage="1"/>
  </sheetPr>
  <dimension ref="A1:J32"/>
  <sheetViews>
    <sheetView zoomScaleNormal="100" workbookViewId="0">
      <selection activeCell="H8" sqref="H8:I9"/>
    </sheetView>
  </sheetViews>
  <sheetFormatPr defaultRowHeight="15" x14ac:dyDescent="0.25"/>
  <cols>
    <col min="1" max="1" width="17.28515625" customWidth="1"/>
    <col min="2" max="2" width="17.5703125" customWidth="1"/>
    <col min="3" max="3" width="34.5703125" customWidth="1"/>
    <col min="4" max="6" width="15.7109375" customWidth="1"/>
    <col min="7" max="8" width="17" customWidth="1"/>
    <col min="9" max="9" width="19" customWidth="1"/>
    <col min="10" max="10" width="12.140625" bestFit="1" customWidth="1"/>
  </cols>
  <sheetData>
    <row r="1" spans="1:9" ht="15.75" customHeight="1" x14ac:dyDescent="0.25">
      <c r="B1" s="65" t="s">
        <v>9</v>
      </c>
      <c r="C1" s="65"/>
      <c r="D1" s="65"/>
      <c r="E1" s="65"/>
      <c r="F1" s="65"/>
      <c r="G1" s="65"/>
      <c r="H1" s="40"/>
      <c r="I1" s="19"/>
    </row>
    <row r="2" spans="1:9" ht="15.75" customHeight="1" thickBot="1" x14ac:dyDescent="0.3">
      <c r="B2" s="66"/>
      <c r="C2" s="66"/>
      <c r="D2" s="66"/>
      <c r="E2" s="66"/>
      <c r="F2" s="66"/>
      <c r="G2" s="66"/>
      <c r="H2" s="40"/>
      <c r="I2" s="19"/>
    </row>
    <row r="3" spans="1:9" ht="19.5" customHeight="1" thickBot="1" x14ac:dyDescent="0.3">
      <c r="A3" s="67" t="s">
        <v>10</v>
      </c>
      <c r="B3" s="67"/>
      <c r="C3" s="67"/>
      <c r="D3" s="67"/>
      <c r="E3" s="67"/>
      <c r="F3" s="67"/>
      <c r="G3" s="67"/>
      <c r="H3" s="67"/>
      <c r="I3" s="67"/>
    </row>
    <row r="4" spans="1:9" x14ac:dyDescent="0.25">
      <c r="A4" s="68"/>
      <c r="B4" s="68"/>
      <c r="C4" s="68"/>
      <c r="D4" s="68"/>
      <c r="E4" s="68"/>
      <c r="F4" s="68"/>
      <c r="G4" s="68"/>
      <c r="H4" s="68"/>
      <c r="I4" s="68"/>
    </row>
    <row r="5" spans="1:9" ht="18.75" customHeight="1" x14ac:dyDescent="0.3">
      <c r="A5" s="69" t="s">
        <v>11</v>
      </c>
      <c r="B5" s="69"/>
      <c r="C5" s="69">
        <v>1004</v>
      </c>
      <c r="D5" s="69"/>
      <c r="E5" s="47"/>
      <c r="F5" s="47"/>
      <c r="G5" s="71" t="s">
        <v>12</v>
      </c>
      <c r="H5" s="78" t="s">
        <v>74</v>
      </c>
      <c r="I5" s="79"/>
    </row>
    <row r="6" spans="1:9" ht="18.75" customHeight="1" x14ac:dyDescent="0.25">
      <c r="A6" s="64"/>
      <c r="B6" s="64"/>
      <c r="C6" s="73"/>
      <c r="D6" s="73"/>
      <c r="E6" s="48"/>
      <c r="F6" s="48"/>
      <c r="G6" s="72"/>
      <c r="H6" s="80"/>
      <c r="I6" s="81"/>
    </row>
    <row r="7" spans="1:9" x14ac:dyDescent="0.25">
      <c r="A7" s="64"/>
      <c r="B7" s="64"/>
      <c r="C7" s="64"/>
      <c r="D7" s="64"/>
      <c r="E7" s="64"/>
      <c r="F7" s="64"/>
      <c r="G7" s="64"/>
      <c r="H7" s="64"/>
      <c r="I7" s="64"/>
    </row>
    <row r="8" spans="1:9" ht="31.5" customHeight="1" x14ac:dyDescent="0.25">
      <c r="A8" s="75" t="s">
        <v>13</v>
      </c>
      <c r="B8" s="75"/>
      <c r="C8" s="76" t="s">
        <v>48</v>
      </c>
      <c r="D8" s="76"/>
      <c r="E8" s="49"/>
      <c r="F8" s="49"/>
      <c r="G8" s="71" t="s">
        <v>14</v>
      </c>
      <c r="H8" s="82">
        <v>46274</v>
      </c>
      <c r="I8" s="79"/>
    </row>
    <row r="9" spans="1:9" ht="3" customHeight="1" x14ac:dyDescent="0.25">
      <c r="A9" s="75"/>
      <c r="B9" s="75"/>
      <c r="C9" s="76"/>
      <c r="D9" s="76"/>
      <c r="E9" s="49"/>
      <c r="F9" s="49"/>
      <c r="G9" s="72"/>
      <c r="H9" s="80"/>
      <c r="I9" s="81"/>
    </row>
    <row r="10" spans="1:9" x14ac:dyDescent="0.25">
      <c r="A10" s="64"/>
      <c r="B10" s="64"/>
      <c r="C10" s="64"/>
      <c r="D10" s="64"/>
      <c r="E10" s="64"/>
      <c r="F10" s="64"/>
      <c r="G10" s="64"/>
      <c r="H10" s="64"/>
      <c r="I10" s="64"/>
    </row>
    <row r="11" spans="1:9" ht="15.75" x14ac:dyDescent="0.25">
      <c r="A11" s="55" t="s">
        <v>15</v>
      </c>
      <c r="B11" s="55"/>
      <c r="C11" s="55"/>
      <c r="D11" s="55"/>
      <c r="E11" s="55"/>
      <c r="F11" s="55"/>
      <c r="G11" s="55"/>
      <c r="H11" s="55"/>
      <c r="I11" s="55"/>
    </row>
    <row r="12" spans="1:9" ht="18" customHeight="1" x14ac:dyDescent="0.25">
      <c r="A12" s="62" t="s">
        <v>37</v>
      </c>
      <c r="B12" s="63"/>
      <c r="C12" s="24" t="s">
        <v>19</v>
      </c>
      <c r="D12" s="30" t="s">
        <v>20</v>
      </c>
      <c r="E12" s="30" t="s">
        <v>61</v>
      </c>
      <c r="F12" s="30" t="s">
        <v>62</v>
      </c>
      <c r="G12" s="31" t="s">
        <v>63</v>
      </c>
      <c r="H12" s="31" t="s">
        <v>47</v>
      </c>
      <c r="I12" s="32" t="s">
        <v>17</v>
      </c>
    </row>
    <row r="13" spans="1:9" ht="15" customHeight="1" x14ac:dyDescent="0.25">
      <c r="A13" s="59" t="s">
        <v>21</v>
      </c>
      <c r="B13" s="60"/>
      <c r="C13" s="27" t="s">
        <v>28</v>
      </c>
      <c r="D13" s="22">
        <v>188561000</v>
      </c>
      <c r="E13" s="22">
        <v>-6674000</v>
      </c>
      <c r="F13" s="22">
        <v>13189260</v>
      </c>
      <c r="G13" s="50">
        <v>0</v>
      </c>
      <c r="H13" s="41">
        <v>0</v>
      </c>
      <c r="I13" s="23">
        <f>D13+E13+F13+G13+H13</f>
        <v>195076260</v>
      </c>
    </row>
    <row r="14" spans="1:9" ht="15" customHeight="1" x14ac:dyDescent="0.25">
      <c r="A14" s="59" t="s">
        <v>22</v>
      </c>
      <c r="B14" s="60"/>
      <c r="C14" s="27" t="s">
        <v>75</v>
      </c>
      <c r="D14" s="22">
        <v>21222000</v>
      </c>
      <c r="E14" s="22">
        <v>654956</v>
      </c>
      <c r="F14" s="22">
        <v>133710</v>
      </c>
      <c r="G14" s="50">
        <v>1500000</v>
      </c>
      <c r="H14" s="41">
        <v>726000</v>
      </c>
      <c r="I14" s="23">
        <f t="shared" ref="I14:I16" si="0">D14+E14+F14+G14+H14</f>
        <v>24236666</v>
      </c>
    </row>
    <row r="15" spans="1:9" ht="15" customHeight="1" x14ac:dyDescent="0.25">
      <c r="A15" s="59" t="s">
        <v>23</v>
      </c>
      <c r="B15" s="60"/>
      <c r="C15" s="27" t="s">
        <v>28</v>
      </c>
      <c r="D15" s="22">
        <v>6708400</v>
      </c>
      <c r="E15" s="22">
        <v>0</v>
      </c>
      <c r="F15" s="22">
        <v>0</v>
      </c>
      <c r="G15" s="50">
        <v>15000000</v>
      </c>
      <c r="H15" s="41">
        <v>0</v>
      </c>
      <c r="I15" s="23">
        <f t="shared" si="0"/>
        <v>21708400</v>
      </c>
    </row>
    <row r="16" spans="1:9" ht="15" customHeight="1" x14ac:dyDescent="0.25">
      <c r="A16" s="59" t="s">
        <v>24</v>
      </c>
      <c r="B16" s="60"/>
      <c r="C16" s="27" t="s">
        <v>28</v>
      </c>
      <c r="D16" s="22">
        <v>26426876</v>
      </c>
      <c r="E16" s="22">
        <v>12007262.789999999</v>
      </c>
      <c r="F16" s="22">
        <v>138800</v>
      </c>
      <c r="G16" s="50">
        <v>59347</v>
      </c>
      <c r="H16" s="41">
        <v>539726</v>
      </c>
      <c r="I16" s="23">
        <f t="shared" si="0"/>
        <v>39172011.789999999</v>
      </c>
    </row>
    <row r="17" spans="1:10" ht="18" customHeight="1" x14ac:dyDescent="0.25">
      <c r="A17" s="56" t="s">
        <v>25</v>
      </c>
      <c r="B17" s="57"/>
      <c r="C17" s="58"/>
      <c r="D17" s="25">
        <f>SUM(D13:D16)</f>
        <v>242918276</v>
      </c>
      <c r="E17" s="25">
        <f t="shared" ref="E17:F17" si="1">SUM(E13:E16)</f>
        <v>5988218.7899999991</v>
      </c>
      <c r="F17" s="25">
        <f t="shared" si="1"/>
        <v>13461770</v>
      </c>
      <c r="G17" s="25">
        <f>SUM(G13:G16)</f>
        <v>16559347</v>
      </c>
      <c r="H17" s="28">
        <f>SUM(H13:H16)</f>
        <v>1265726</v>
      </c>
      <c r="I17" s="28">
        <f>SUM(I13:I16)</f>
        <v>280193337.79000002</v>
      </c>
    </row>
    <row r="18" spans="1:10" x14ac:dyDescent="0.25">
      <c r="A18" s="61"/>
      <c r="B18" s="61"/>
      <c r="C18" s="61"/>
      <c r="D18" s="61"/>
      <c r="E18" s="61"/>
      <c r="F18" s="61"/>
      <c r="G18" s="61"/>
      <c r="H18" s="61"/>
      <c r="I18" s="61"/>
    </row>
    <row r="19" spans="1:10" ht="15.75" x14ac:dyDescent="0.25">
      <c r="A19" s="55" t="s">
        <v>18</v>
      </c>
      <c r="B19" s="55"/>
      <c r="C19" s="55"/>
      <c r="D19" s="55"/>
      <c r="E19" s="55"/>
      <c r="F19" s="55"/>
      <c r="G19" s="55"/>
      <c r="H19" s="55"/>
      <c r="I19" s="55"/>
    </row>
    <row r="20" spans="1:10" ht="18.75" customHeight="1" x14ac:dyDescent="0.25">
      <c r="A20" s="62" t="s">
        <v>26</v>
      </c>
      <c r="B20" s="63"/>
      <c r="C20" s="24"/>
      <c r="D20" s="30" t="s">
        <v>20</v>
      </c>
      <c r="E20" s="30" t="s">
        <v>61</v>
      </c>
      <c r="F20" s="30" t="s">
        <v>62</v>
      </c>
      <c r="G20" s="31" t="s">
        <v>63</v>
      </c>
      <c r="H20" s="31" t="s">
        <v>47</v>
      </c>
      <c r="I20" s="32" t="s">
        <v>17</v>
      </c>
    </row>
    <row r="21" spans="1:10" ht="15" customHeight="1" x14ac:dyDescent="0.25">
      <c r="A21" s="59" t="s">
        <v>27</v>
      </c>
      <c r="B21" s="60"/>
      <c r="C21" s="27" t="s">
        <v>28</v>
      </c>
      <c r="D21" s="22">
        <v>410000</v>
      </c>
      <c r="E21" s="22">
        <v>0</v>
      </c>
      <c r="F21" s="22">
        <v>0</v>
      </c>
      <c r="G21" s="50">
        <v>0</v>
      </c>
      <c r="H21" s="42">
        <v>0</v>
      </c>
      <c r="I21" s="23">
        <f t="shared" ref="I21:I26" si="2">D21+E21+F21+G21+H21</f>
        <v>410000</v>
      </c>
    </row>
    <row r="22" spans="1:10" ht="15" customHeight="1" x14ac:dyDescent="0.25">
      <c r="A22" s="59" t="s">
        <v>29</v>
      </c>
      <c r="B22" s="60"/>
      <c r="C22" s="27" t="s">
        <v>28</v>
      </c>
      <c r="D22" s="22">
        <v>49445320</v>
      </c>
      <c r="E22" s="22">
        <v>4853000</v>
      </c>
      <c r="F22" s="22">
        <v>106000</v>
      </c>
      <c r="G22" s="50">
        <v>3000000</v>
      </c>
      <c r="H22" s="41">
        <v>0</v>
      </c>
      <c r="I22" s="23">
        <f t="shared" si="2"/>
        <v>57404320</v>
      </c>
    </row>
    <row r="23" spans="1:10" ht="15" customHeight="1" x14ac:dyDescent="0.25">
      <c r="A23" s="59" t="s">
        <v>30</v>
      </c>
      <c r="B23" s="60"/>
      <c r="C23" s="27" t="s">
        <v>28</v>
      </c>
      <c r="D23" s="22">
        <v>108596459</v>
      </c>
      <c r="E23" s="22">
        <v>3288652</v>
      </c>
      <c r="F23" s="22">
        <v>14900000</v>
      </c>
      <c r="G23" s="50">
        <v>59347</v>
      </c>
      <c r="H23" s="41">
        <v>1693100</v>
      </c>
      <c r="I23" s="23">
        <f t="shared" si="2"/>
        <v>128537558</v>
      </c>
    </row>
    <row r="24" spans="1:10" ht="15" customHeight="1" x14ac:dyDescent="0.25">
      <c r="A24" s="59" t="s">
        <v>31</v>
      </c>
      <c r="B24" s="60"/>
      <c r="C24" s="27" t="s">
        <v>28</v>
      </c>
      <c r="D24" s="22">
        <v>14185000</v>
      </c>
      <c r="E24" s="22">
        <v>0</v>
      </c>
      <c r="F24" s="22">
        <v>0</v>
      </c>
      <c r="G24" s="50">
        <v>0</v>
      </c>
      <c r="H24" s="41">
        <v>50000</v>
      </c>
      <c r="I24" s="23">
        <f t="shared" si="2"/>
        <v>14235000</v>
      </c>
    </row>
    <row r="25" spans="1:10" ht="15" customHeight="1" x14ac:dyDescent="0.25">
      <c r="A25" s="59" t="s">
        <v>32</v>
      </c>
      <c r="B25" s="60"/>
      <c r="C25" s="27" t="s">
        <v>28</v>
      </c>
      <c r="D25" s="22">
        <v>11731100</v>
      </c>
      <c r="E25" s="22">
        <v>0</v>
      </c>
      <c r="F25" s="22">
        <v>0</v>
      </c>
      <c r="G25" s="50">
        <v>0</v>
      </c>
      <c r="H25" s="41">
        <v>0</v>
      </c>
      <c r="I25" s="23">
        <f t="shared" si="2"/>
        <v>11731100</v>
      </c>
    </row>
    <row r="26" spans="1:10" ht="15" customHeight="1" x14ac:dyDescent="0.25">
      <c r="A26" s="59" t="s">
        <v>33</v>
      </c>
      <c r="B26" s="60"/>
      <c r="C26" s="27" t="s">
        <v>28</v>
      </c>
      <c r="D26" s="22">
        <v>59487500</v>
      </c>
      <c r="E26" s="22">
        <v>354956</v>
      </c>
      <c r="F26" s="22">
        <v>13455770</v>
      </c>
      <c r="G26" s="50">
        <v>0</v>
      </c>
      <c r="H26" s="41">
        <v>22626</v>
      </c>
      <c r="I26" s="23">
        <f t="shared" si="2"/>
        <v>73320852</v>
      </c>
    </row>
    <row r="27" spans="1:10" ht="18" customHeight="1" x14ac:dyDescent="0.25">
      <c r="A27" s="56" t="s">
        <v>34</v>
      </c>
      <c r="B27" s="57"/>
      <c r="C27" s="58"/>
      <c r="D27" s="25">
        <f>SUM(D21:D26)</f>
        <v>243855379</v>
      </c>
      <c r="E27" s="25">
        <f t="shared" ref="E27:F27" si="3">SUM(E21:E26)</f>
        <v>8496608</v>
      </c>
      <c r="F27" s="25">
        <f t="shared" si="3"/>
        <v>28461770</v>
      </c>
      <c r="G27" s="28">
        <f>SUM(G21:G26)</f>
        <v>3059347</v>
      </c>
      <c r="H27" s="28">
        <f>SUM(H21:H26)</f>
        <v>1765726</v>
      </c>
      <c r="I27" s="28">
        <f>SUM(I21:I26)</f>
        <v>285638830</v>
      </c>
    </row>
    <row r="28" spans="1:10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51"/>
    </row>
    <row r="29" spans="1:10" ht="15.75" x14ac:dyDescent="0.25">
      <c r="A29" s="55" t="s">
        <v>35</v>
      </c>
      <c r="B29" s="55"/>
      <c r="C29" s="55"/>
      <c r="D29" s="55"/>
      <c r="E29" s="55"/>
      <c r="F29" s="55"/>
      <c r="G29" s="55"/>
      <c r="H29" s="55"/>
      <c r="I29" s="55"/>
    </row>
    <row r="30" spans="1:10" ht="18" customHeight="1" x14ac:dyDescent="0.25">
      <c r="A30" s="20" t="s">
        <v>16</v>
      </c>
      <c r="B30" s="21"/>
      <c r="C30" s="21"/>
      <c r="D30" s="31" t="s">
        <v>20</v>
      </c>
      <c r="E30" s="30" t="s">
        <v>61</v>
      </c>
      <c r="F30" s="30" t="s">
        <v>62</v>
      </c>
      <c r="G30" s="31" t="s">
        <v>63</v>
      </c>
      <c r="H30" s="31" t="s">
        <v>47</v>
      </c>
      <c r="I30" s="32" t="s">
        <v>17</v>
      </c>
    </row>
    <row r="31" spans="1:10" ht="15" customHeight="1" x14ac:dyDescent="0.25">
      <c r="A31" s="56" t="s">
        <v>36</v>
      </c>
      <c r="B31" s="57"/>
      <c r="C31" s="58"/>
      <c r="D31" s="26">
        <f t="shared" ref="D31:I31" si="4">D27-D17</f>
        <v>937103</v>
      </c>
      <c r="E31" s="26">
        <f t="shared" si="4"/>
        <v>2508389.2100000009</v>
      </c>
      <c r="F31" s="26">
        <f t="shared" si="4"/>
        <v>15000000</v>
      </c>
      <c r="G31" s="28">
        <f t="shared" si="4"/>
        <v>-13500000</v>
      </c>
      <c r="H31" s="26">
        <f t="shared" si="4"/>
        <v>500000</v>
      </c>
      <c r="I31" s="26">
        <f t="shared" si="4"/>
        <v>5445492.2099999785</v>
      </c>
    </row>
    <row r="32" spans="1:10" x14ac:dyDescent="0.25">
      <c r="A32" s="53" t="s">
        <v>68</v>
      </c>
      <c r="B32" s="54">
        <v>14445227.869999999</v>
      </c>
      <c r="C32" s="52" t="s">
        <v>64</v>
      </c>
      <c r="D32" s="22">
        <f>B32-D31</f>
        <v>13508124.869999999</v>
      </c>
      <c r="E32" s="22">
        <f>D32-E31</f>
        <v>10999735.659999998</v>
      </c>
      <c r="F32" s="22">
        <f>E32-F31</f>
        <v>-4000264.3400000017</v>
      </c>
      <c r="G32" s="22">
        <f>F32-G31</f>
        <v>9499735.6599999983</v>
      </c>
      <c r="H32" s="22">
        <f>G32-H31</f>
        <v>8999735.6599999983</v>
      </c>
      <c r="I32" s="50">
        <f>B32-I31</f>
        <v>8999735.6600000206</v>
      </c>
    </row>
  </sheetData>
  <mergeCells count="35">
    <mergeCell ref="H8:I9"/>
    <mergeCell ref="A10:I10"/>
    <mergeCell ref="B1:G2"/>
    <mergeCell ref="A3:I3"/>
    <mergeCell ref="A4:I4"/>
    <mergeCell ref="A5:B5"/>
    <mergeCell ref="C5:D5"/>
    <mergeCell ref="G5:G6"/>
    <mergeCell ref="A6:B6"/>
    <mergeCell ref="C6:D6"/>
    <mergeCell ref="A7:I7"/>
    <mergeCell ref="A8:B9"/>
    <mergeCell ref="C8:D9"/>
    <mergeCell ref="G8:G9"/>
    <mergeCell ref="H5:I6"/>
    <mergeCell ref="A22:B22"/>
    <mergeCell ref="A11:I11"/>
    <mergeCell ref="A12:B12"/>
    <mergeCell ref="A13:B13"/>
    <mergeCell ref="A14:B14"/>
    <mergeCell ref="A15:B15"/>
    <mergeCell ref="A16:B16"/>
    <mergeCell ref="A17:C17"/>
    <mergeCell ref="A18:I18"/>
    <mergeCell ref="A19:I19"/>
    <mergeCell ref="A20:B20"/>
    <mergeCell ref="A21:B21"/>
    <mergeCell ref="A29:I29"/>
    <mergeCell ref="A31:C31"/>
    <mergeCell ref="A23:B23"/>
    <mergeCell ref="A24:B24"/>
    <mergeCell ref="A25:B25"/>
    <mergeCell ref="A26:B26"/>
    <mergeCell ref="A27:C27"/>
    <mergeCell ref="A28:I28"/>
  </mergeCells>
  <pageMargins left="0.70866141732283472" right="0.70866141732283472" top="0.78740157480314965" bottom="0.78740157480314965" header="0.31496062992125984" footer="0.31496062992125984"/>
  <pageSetup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RO č. 4-2026 rozpis</vt:lpstr>
      <vt:lpstr>RO č. 4-2026 rozpis setříděný</vt:lpstr>
      <vt:lpstr>RO č. 4-2026 ke schválení</vt:lpstr>
      <vt:lpstr>přehled 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Iva Dupalová</dc:creator>
  <cp:lastModifiedBy>Ing. Iva Dupalová</cp:lastModifiedBy>
  <cp:lastPrinted>2026-09-14T08:26:15Z</cp:lastPrinted>
  <dcterms:created xsi:type="dcterms:W3CDTF">2022-06-09T16:21:26Z</dcterms:created>
  <dcterms:modified xsi:type="dcterms:W3CDTF">2026-09-14T08:26:31Z</dcterms:modified>
</cp:coreProperties>
</file>