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ka.Jerabkova\Downloads\vyvěšený návrh rozpočtu na rok 2021\"/>
    </mc:Choice>
  </mc:AlternateContent>
  <xr:revisionPtr revIDLastSave="0" documentId="8_{B93C5537-699C-4871-AE4B-A44C7A1FB490}" xr6:coauthVersionLast="45" xr6:coauthVersionMax="45" xr10:uidLastSave="{00000000-0000-0000-0000-000000000000}"/>
  <bookViews>
    <workbookView xWindow="-108" yWindow="-108" windowWidth="23256" windowHeight="12576" xr2:uid="{57741A49-BAC6-4685-9BF8-D8B3605BBD3A}"/>
  </bookViews>
  <sheets>
    <sheet name="Rozvah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F29" i="1"/>
  <c r="E29" i="1"/>
  <c r="H24" i="1"/>
  <c r="F24" i="1"/>
  <c r="D24" i="1"/>
  <c r="C24" i="1"/>
  <c r="J23" i="1"/>
  <c r="G23" i="1"/>
  <c r="E23" i="1"/>
  <c r="I23" i="1" s="1"/>
  <c r="C23" i="1"/>
  <c r="B23" i="1"/>
  <c r="B24" i="1" s="1"/>
  <c r="J21" i="1"/>
  <c r="G21" i="1"/>
  <c r="G24" i="1" s="1"/>
  <c r="E21" i="1"/>
  <c r="E24" i="1" s="1"/>
  <c r="D19" i="1"/>
  <c r="D26" i="1" s="1"/>
  <c r="H17" i="1"/>
  <c r="J17" i="1" s="1"/>
  <c r="G17" i="1"/>
  <c r="F17" i="1"/>
  <c r="E17" i="1"/>
  <c r="D17" i="1"/>
  <c r="J16" i="1"/>
  <c r="I16" i="1"/>
  <c r="I15" i="1"/>
  <c r="J15" i="1"/>
  <c r="G15" i="1"/>
  <c r="C15" i="1"/>
  <c r="C17" i="1" s="1"/>
  <c r="B15" i="1"/>
  <c r="B17" i="1" s="1"/>
  <c r="H13" i="1"/>
  <c r="H19" i="1" s="1"/>
  <c r="D13" i="1"/>
  <c r="C13" i="1"/>
  <c r="C19" i="1" s="1"/>
  <c r="B13" i="1"/>
  <c r="I12" i="1"/>
  <c r="J12" i="1"/>
  <c r="I10" i="1"/>
  <c r="J10" i="1"/>
  <c r="I9" i="1"/>
  <c r="J9" i="1"/>
  <c r="J8" i="1"/>
  <c r="I8" i="1"/>
  <c r="G13" i="1"/>
  <c r="G19" i="1" s="1"/>
  <c r="F13" i="1"/>
  <c r="F19" i="1" s="1"/>
  <c r="E13" i="1"/>
  <c r="E19" i="1" s="1"/>
  <c r="F26" i="1" l="1"/>
  <c r="J19" i="1"/>
  <c r="I19" i="1"/>
  <c r="B26" i="1"/>
  <c r="H26" i="1"/>
  <c r="E26" i="1"/>
  <c r="I24" i="1"/>
  <c r="C26" i="1"/>
  <c r="G26" i="1"/>
  <c r="B19" i="1"/>
  <c r="I13" i="1"/>
  <c r="I21" i="1"/>
  <c r="J24" i="1"/>
  <c r="J13" i="1"/>
  <c r="I17" i="1"/>
  <c r="G25" i="1"/>
  <c r="G29" i="1" s="1"/>
</calcChain>
</file>

<file path=xl/sharedStrings.xml><?xml version="1.0" encoding="utf-8"?>
<sst xmlns="http://schemas.openxmlformats.org/spreadsheetml/2006/main" count="44" uniqueCount="40">
  <si>
    <t>Návrh rozpočtu města Mníšek pod Brdy na rok 2021</t>
  </si>
  <si>
    <t xml:space="preserve">Celková bilance hospodaření </t>
  </si>
  <si>
    <t>Ukazatel</t>
  </si>
  <si>
    <t>Rozpočet 2018</t>
  </si>
  <si>
    <t>Rozpočet 2020</t>
  </si>
  <si>
    <t>Rozpočet 2021</t>
  </si>
  <si>
    <t>% 2021/2020 schv. rozp.</t>
  </si>
  <si>
    <t>% 2021/2020 upr. rozp.</t>
  </si>
  <si>
    <t xml:space="preserve">Schválený rozpočet </t>
  </si>
  <si>
    <t xml:space="preserve">Upravený rozpočet </t>
  </si>
  <si>
    <t>Skutečnost k 31.12.</t>
  </si>
  <si>
    <t>Upravený rozpočet</t>
  </si>
  <si>
    <t>Skutečnost k 28.11.2020</t>
  </si>
  <si>
    <t>Třída 1 - Daňové příjmy</t>
  </si>
  <si>
    <t>Třída 2 - Nedaňové příjmy</t>
  </si>
  <si>
    <t>Třída 3 - Komunální služby a majetek města</t>
  </si>
  <si>
    <t>Třída 3 - Kapitálové příjmy</t>
  </si>
  <si>
    <t>Třída 4 - Přijaté transfery</t>
  </si>
  <si>
    <t>Příjmy celkem</t>
  </si>
  <si>
    <t>Třída 5 - Běžné výdaje</t>
  </si>
  <si>
    <t>Třída 6 - Kapitálové výdaje</t>
  </si>
  <si>
    <t xml:space="preserve">Výdaje celkem </t>
  </si>
  <si>
    <t>Saldo (příjmy - výdaje)</t>
  </si>
  <si>
    <t>Splátky přijatých úvěrů</t>
  </si>
  <si>
    <t>Čerpání nového bankovního úvěru</t>
  </si>
  <si>
    <t>-</t>
  </si>
  <si>
    <t>Zapojení zůstatku finančních prostředků z let minulých</t>
  </si>
  <si>
    <t>Financování celkem</t>
  </si>
  <si>
    <t>Zůstatek na bankovních účtech po pokrytí schodku</t>
  </si>
  <si>
    <t>Celková bilance hospodaření</t>
  </si>
  <si>
    <t xml:space="preserve">Předpoklad stavu na bankovních účtech - možnost pokrýt schodkové rozpočty </t>
  </si>
  <si>
    <t xml:space="preserve">Pro rok 2021 byl sestavem schodkový rozpočet. Důvodem je přesunutí nerealizovaných investičních akcí v roce 2020 do roku 2021 a tím navýšení zůstatku finančních prostředků na běžném účtu města, kterými bude schodek rozpočtu v roce 2021 plně vykrytý. </t>
  </si>
  <si>
    <r>
      <t xml:space="preserve">Předkládaný návrh rozpočtu zajišťuje běžný chod správy a údržby města, údržbu majetku, chod městského úřadu, příspěvkových organizací, zajištění bezpečnosti a pořádku a finančních plnění úvěrů a úroků dle splátkových kalendářů a plnění povinností z dříve uzavřených smluv. Dále finančně podporuje činnosti, které jsou nutné pro budoucí rozvoj města - plnění a aktualizace strategického a akčního plánu, realizace oprav a investic </t>
    </r>
    <r>
      <rPr>
        <sz val="10"/>
        <rFont val="Arial"/>
        <family val="2"/>
        <charset val="238"/>
      </rPr>
      <t>(stávající MÚ, obnova a výstavba VAK, rekonstrukce a zateplení zdravotního střediska, rekonstrukce DPS, výstavba retenčních nádrží, rekonstrukce ŠJ),</t>
    </r>
    <r>
      <rPr>
        <sz val="10"/>
        <rFont val="Arial"/>
        <family val="4"/>
        <charset val="238"/>
      </rPr>
      <t xml:space="preserve"> inženýring a projekční přípravy investičních akcí a rekonstrukcí</t>
    </r>
    <r>
      <rPr>
        <b/>
        <sz val="10"/>
        <rFont val="Arial"/>
        <family val="2"/>
        <charset val="238"/>
      </rPr>
      <t xml:space="preserve"> ( </t>
    </r>
    <r>
      <rPr>
        <sz val="10"/>
        <rFont val="Arial"/>
        <family val="2"/>
        <charset val="238"/>
      </rPr>
      <t>komunikace, chodníky, VAK, Bažantnice, Zdravotní středisko, Školní jídelna, Domov pro seniory, ČOV.</t>
    </r>
    <r>
      <rPr>
        <b/>
        <sz val="10"/>
        <rFont val="Arial"/>
        <family val="2"/>
        <charset val="238"/>
      </rPr>
      <t>.)</t>
    </r>
    <r>
      <rPr>
        <sz val="10"/>
        <rFont val="Arial"/>
        <family val="4"/>
        <charset val="238"/>
      </rPr>
      <t xml:space="preserve">. Rozpočet byl sestavován s ohledem na předpokládaný příjem v rámci RUD a s ohledem na předpokládaný vývoj státního rozpočtu, včetně dopadu daňového balíčku z listopadu 2020. Do příjmové části nejsou zapojeny dotační prostředky u kterých nebylo vydáno rozhodnutí, případně nebyla podepsána dotační smlouva. </t>
    </r>
  </si>
  <si>
    <t xml:space="preserve"> Mezi další priority patří opravy dalších komunikací, nutné opravy majetku města,opravy a údržby rybníků. Tyto investice a opravy jsou podpořeny v menším rozsahu a jsou rozloženy do jednotlivých let. Zbývající akce budou do rozpočtu zařazeny formou rozpočtových opatření v závislosti na vývoji příjmové strany rozpočtu (dotace, kompenzace výpadku veřejných financí). Mezi tyto projekty patří obnova VAK v závislosti na rekonstrukci průtahu města KSÚS (Pražská, Dobříšská, Kytínská), projekt nového MÚ, výstavba nových chodníků, výstavba retenční nádrže na Skalce, zateplení objektů měst, projektové dokumentace k revitalizaci Zámeckého rybníku, Plivátka a Pivovárky, další etapa kamerového systému.</t>
  </si>
  <si>
    <t xml:space="preserve">V příjmové části rozpočtu nejsou zapojeny příjmy, které mohou vzniknout z přijatých dotací, případně z ostatních příjmů města, které se nerozpočtují. </t>
  </si>
  <si>
    <t xml:space="preserve">Schváleno radou města dne :                 </t>
  </si>
  <si>
    <t>Doporučeno finančním výborem</t>
  </si>
  <si>
    <t xml:space="preserve">K projednání zastupitelstvem města dne : </t>
  </si>
  <si>
    <t xml:space="preserve">V Mníšku pod Brdy dne :  </t>
  </si>
  <si>
    <t>Vyvěšeno dne: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</si>
</sst>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8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Calibri"/>
      <family val="2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FF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Arial"/>
      <family val="4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13">
    <xf numFmtId="0" fontId="0" fillId="0" borderId="0" xfId="0"/>
    <xf numFmtId="0" fontId="3" fillId="0" borderId="0" xfId="2" applyFont="1"/>
    <xf numFmtId="0" fontId="4" fillId="0" borderId="0" xfId="3" applyFont="1"/>
    <xf numFmtId="0" fontId="2" fillId="0" borderId="0" xfId="3"/>
    <xf numFmtId="0" fontId="5" fillId="0" borderId="0" xfId="3" applyFont="1"/>
    <xf numFmtId="0" fontId="7" fillId="0" borderId="0" xfId="2" applyFont="1"/>
    <xf numFmtId="0" fontId="8" fillId="0" borderId="0" xfId="2" applyFont="1"/>
    <xf numFmtId="0" fontId="9" fillId="0" borderId="0" xfId="2" applyFont="1"/>
    <xf numFmtId="164" fontId="10" fillId="0" borderId="0" xfId="2" applyNumberFormat="1" applyFont="1" applyAlignment="1">
      <alignment horizontal="right"/>
    </xf>
    <xf numFmtId="0" fontId="9" fillId="2" borderId="1" xfId="2" applyFont="1" applyFill="1" applyBorder="1" applyAlignment="1">
      <alignment horizontal="center" vertical="center"/>
    </xf>
    <xf numFmtId="3" fontId="9" fillId="2" borderId="2" xfId="2" applyNumberFormat="1" applyFont="1" applyFill="1" applyBorder="1" applyAlignment="1">
      <alignment horizontal="center" vertical="center" wrapText="1"/>
    </xf>
    <xf numFmtId="3" fontId="9" fillId="2" borderId="3" xfId="2" applyNumberFormat="1" applyFont="1" applyFill="1" applyBorder="1" applyAlignment="1">
      <alignment horizontal="center" vertical="center" wrapText="1"/>
    </xf>
    <xf numFmtId="3" fontId="9" fillId="2" borderId="4" xfId="2" applyNumberFormat="1" applyFont="1" applyFill="1" applyBorder="1" applyAlignment="1">
      <alignment horizontal="center" vertical="center" wrapText="1"/>
    </xf>
    <xf numFmtId="3" fontId="9" fillId="3" borderId="1" xfId="2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/>
    </xf>
    <xf numFmtId="3" fontId="10" fillId="2" borderId="6" xfId="2" applyNumberFormat="1" applyFont="1" applyFill="1" applyBorder="1" applyAlignment="1">
      <alignment horizontal="center" vertical="center" wrapText="1"/>
    </xf>
    <xf numFmtId="3" fontId="10" fillId="2" borderId="0" xfId="2" applyNumberFormat="1" applyFont="1" applyFill="1" applyAlignment="1">
      <alignment horizontal="center" vertical="center" wrapText="1"/>
    </xf>
    <xf numFmtId="4" fontId="10" fillId="2" borderId="7" xfId="2" applyNumberFormat="1" applyFont="1" applyFill="1" applyBorder="1" applyAlignment="1">
      <alignment horizontal="center" vertical="center" wrapText="1"/>
    </xf>
    <xf numFmtId="3" fontId="10" fillId="2" borderId="8" xfId="2" applyNumberFormat="1" applyFont="1" applyFill="1" applyBorder="1" applyAlignment="1">
      <alignment horizontal="center" vertical="center" wrapText="1"/>
    </xf>
    <xf numFmtId="3" fontId="9" fillId="3" borderId="5" xfId="2" applyNumberFormat="1" applyFont="1" applyFill="1" applyBorder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 wrapText="1"/>
    </xf>
    <xf numFmtId="0" fontId="10" fillId="0" borderId="9" xfId="2" applyFont="1" applyBorder="1" applyAlignment="1">
      <alignment vertical="center"/>
    </xf>
    <xf numFmtId="3" fontId="10" fillId="0" borderId="9" xfId="2" applyNumberFormat="1" applyFont="1" applyBorder="1" applyAlignment="1">
      <alignment vertical="center"/>
    </xf>
    <xf numFmtId="3" fontId="10" fillId="0" borderId="10" xfId="2" applyNumberFormat="1" applyFont="1" applyBorder="1" applyAlignment="1">
      <alignment vertical="center"/>
    </xf>
    <xf numFmtId="3" fontId="10" fillId="0" borderId="11" xfId="2" applyNumberFormat="1" applyFont="1" applyBorder="1" applyAlignment="1">
      <alignment vertical="center"/>
    </xf>
    <xf numFmtId="3" fontId="10" fillId="0" borderId="12" xfId="2" applyNumberFormat="1" applyFont="1" applyBorder="1" applyAlignment="1">
      <alignment vertical="center"/>
    </xf>
    <xf numFmtId="3" fontId="10" fillId="0" borderId="13" xfId="2" applyNumberFormat="1" applyFont="1" applyBorder="1" applyAlignment="1">
      <alignment vertical="center"/>
    </xf>
    <xf numFmtId="3" fontId="1" fillId="3" borderId="14" xfId="2" applyNumberFormat="1" applyFont="1" applyFill="1" applyBorder="1" applyAlignment="1">
      <alignment vertical="center"/>
    </xf>
    <xf numFmtId="165" fontId="10" fillId="0" borderId="12" xfId="1" applyNumberFormat="1" applyFont="1" applyBorder="1" applyAlignment="1">
      <alignment vertical="center"/>
    </xf>
    <xf numFmtId="0" fontId="10" fillId="0" borderId="14" xfId="2" applyFont="1" applyBorder="1" applyAlignment="1">
      <alignment vertical="center"/>
    </xf>
    <xf numFmtId="3" fontId="10" fillId="0" borderId="14" xfId="2" applyNumberFormat="1" applyFont="1" applyBorder="1" applyAlignment="1">
      <alignment vertical="center"/>
    </xf>
    <xf numFmtId="3" fontId="10" fillId="0" borderId="15" xfId="2" applyNumberFormat="1" applyFont="1" applyBorder="1" applyAlignment="1">
      <alignment vertical="center"/>
    </xf>
    <xf numFmtId="3" fontId="10" fillId="0" borderId="16" xfId="2" applyNumberFormat="1" applyFont="1" applyBorder="1" applyAlignment="1">
      <alignment vertical="center"/>
    </xf>
    <xf numFmtId="165" fontId="10" fillId="0" borderId="16" xfId="1" applyNumberFormat="1" applyFont="1" applyBorder="1" applyAlignment="1">
      <alignment vertical="center"/>
    </xf>
    <xf numFmtId="0" fontId="9" fillId="4" borderId="14" xfId="2" applyFont="1" applyFill="1" applyBorder="1" applyAlignment="1">
      <alignment vertical="center"/>
    </xf>
    <xf numFmtId="3" fontId="9" fillId="4" borderId="14" xfId="2" applyNumberFormat="1" applyFont="1" applyFill="1" applyBorder="1" applyAlignment="1">
      <alignment vertical="center"/>
    </xf>
    <xf numFmtId="3" fontId="9" fillId="4" borderId="17" xfId="2" applyNumberFormat="1" applyFont="1" applyFill="1" applyBorder="1" applyAlignment="1">
      <alignment vertical="center"/>
    </xf>
    <xf numFmtId="3" fontId="9" fillId="4" borderId="18" xfId="2" applyNumberFormat="1" applyFont="1" applyFill="1" applyBorder="1" applyAlignment="1">
      <alignment vertical="center"/>
    </xf>
    <xf numFmtId="3" fontId="9" fillId="4" borderId="19" xfId="2" applyNumberFormat="1" applyFont="1" applyFill="1" applyBorder="1" applyAlignment="1">
      <alignment vertical="center"/>
    </xf>
    <xf numFmtId="3" fontId="9" fillId="5" borderId="14" xfId="2" applyNumberFormat="1" applyFont="1" applyFill="1" applyBorder="1" applyAlignment="1">
      <alignment vertical="center"/>
    </xf>
    <xf numFmtId="165" fontId="9" fillId="5" borderId="18" xfId="1" applyNumberFormat="1" applyFont="1" applyFill="1" applyBorder="1" applyAlignment="1">
      <alignment vertical="center"/>
    </xf>
    <xf numFmtId="0" fontId="9" fillId="0" borderId="14" xfId="2" applyFont="1" applyBorder="1" applyAlignment="1">
      <alignment vertical="center"/>
    </xf>
    <xf numFmtId="3" fontId="9" fillId="0" borderId="14" xfId="2" applyNumberFormat="1" applyFont="1" applyBorder="1" applyAlignment="1">
      <alignment vertical="center"/>
    </xf>
    <xf numFmtId="3" fontId="9" fillId="0" borderId="10" xfId="2" applyNumberFormat="1" applyFont="1" applyBorder="1" applyAlignment="1">
      <alignment vertical="center"/>
    </xf>
    <xf numFmtId="3" fontId="9" fillId="0" borderId="15" xfId="2" applyNumberFormat="1" applyFont="1" applyBorder="1" applyAlignment="1">
      <alignment vertical="center"/>
    </xf>
    <xf numFmtId="3" fontId="9" fillId="0" borderId="18" xfId="2" applyNumberFormat="1" applyFont="1" applyBorder="1" applyAlignment="1">
      <alignment vertical="center"/>
    </xf>
    <xf numFmtId="3" fontId="9" fillId="0" borderId="19" xfId="2" applyNumberFormat="1" applyFont="1" applyBorder="1" applyAlignment="1">
      <alignment vertical="center"/>
    </xf>
    <xf numFmtId="164" fontId="9" fillId="0" borderId="18" xfId="2" applyNumberFormat="1" applyFont="1" applyBorder="1" applyAlignment="1">
      <alignment vertical="center"/>
    </xf>
    <xf numFmtId="3" fontId="10" fillId="0" borderId="18" xfId="2" applyNumberFormat="1" applyFont="1" applyBorder="1" applyAlignment="1">
      <alignment vertical="center"/>
    </xf>
    <xf numFmtId="3" fontId="10" fillId="0" borderId="19" xfId="2" applyNumberFormat="1" applyFont="1" applyBorder="1" applyAlignment="1">
      <alignment vertical="center"/>
    </xf>
    <xf numFmtId="0" fontId="9" fillId="4" borderId="14" xfId="2" applyFont="1" applyFill="1" applyBorder="1" applyAlignment="1">
      <alignment vertical="center" wrapText="1"/>
    </xf>
    <xf numFmtId="0" fontId="9" fillId="0" borderId="20" xfId="2" applyFont="1" applyBorder="1" applyAlignment="1">
      <alignment vertical="center" wrapText="1"/>
    </xf>
    <xf numFmtId="3" fontId="9" fillId="0" borderId="20" xfId="2" applyNumberFormat="1" applyFont="1" applyBorder="1" applyAlignment="1">
      <alignment vertical="center"/>
    </xf>
    <xf numFmtId="3" fontId="9" fillId="0" borderId="21" xfId="2" applyNumberFormat="1" applyFont="1" applyBorder="1" applyAlignment="1">
      <alignment vertical="center"/>
    </xf>
    <xf numFmtId="3" fontId="9" fillId="0" borderId="22" xfId="2" applyNumberFormat="1" applyFont="1" applyBorder="1" applyAlignment="1">
      <alignment vertical="center"/>
    </xf>
    <xf numFmtId="3" fontId="9" fillId="0" borderId="23" xfId="2" applyNumberFormat="1" applyFont="1" applyBorder="1" applyAlignment="1">
      <alignment vertical="center"/>
    </xf>
    <xf numFmtId="3" fontId="9" fillId="0" borderId="24" xfId="2" applyNumberFormat="1" applyFont="1" applyBorder="1" applyAlignment="1">
      <alignment vertical="center"/>
    </xf>
    <xf numFmtId="3" fontId="9" fillId="3" borderId="20" xfId="2" applyNumberFormat="1" applyFont="1" applyFill="1" applyBorder="1" applyAlignment="1">
      <alignment vertical="center"/>
    </xf>
    <xf numFmtId="164" fontId="9" fillId="0" borderId="23" xfId="2" applyNumberFormat="1" applyFont="1" applyBorder="1" applyAlignment="1">
      <alignment vertical="center"/>
    </xf>
    <xf numFmtId="0" fontId="9" fillId="4" borderId="25" xfId="2" applyFont="1" applyFill="1" applyBorder="1" applyAlignment="1">
      <alignment vertical="center" wrapText="1"/>
    </xf>
    <xf numFmtId="3" fontId="9" fillId="4" borderId="25" xfId="2" applyNumberFormat="1" applyFont="1" applyFill="1" applyBorder="1" applyAlignment="1">
      <alignment vertical="center"/>
    </xf>
    <xf numFmtId="3" fontId="9" fillId="4" borderId="26" xfId="2" applyNumberFormat="1" applyFont="1" applyFill="1" applyBorder="1" applyAlignment="1">
      <alignment vertical="center"/>
    </xf>
    <xf numFmtId="3" fontId="9" fillId="4" borderId="27" xfId="2" applyNumberFormat="1" applyFont="1" applyFill="1" applyBorder="1" applyAlignment="1">
      <alignment vertical="center"/>
    </xf>
    <xf numFmtId="3" fontId="9" fillId="4" borderId="28" xfId="2" applyNumberFormat="1" applyFont="1" applyFill="1" applyBorder="1" applyAlignment="1">
      <alignment vertical="center"/>
    </xf>
    <xf numFmtId="3" fontId="12" fillId="5" borderId="25" xfId="2" applyNumberFormat="1" applyFont="1" applyFill="1" applyBorder="1" applyAlignment="1">
      <alignment vertical="center"/>
    </xf>
    <xf numFmtId="165" fontId="9" fillId="5" borderId="27" xfId="1" applyNumberFormat="1" applyFont="1" applyFill="1" applyBorder="1" applyAlignment="1">
      <alignment vertical="center"/>
    </xf>
    <xf numFmtId="0" fontId="9" fillId="0" borderId="9" xfId="2" applyFont="1" applyBorder="1" applyAlignment="1">
      <alignment vertical="center" wrapText="1"/>
    </xf>
    <xf numFmtId="3" fontId="9" fillId="0" borderId="9" xfId="2" applyNumberFormat="1" applyFont="1" applyBorder="1" applyAlignment="1">
      <alignment vertical="center"/>
    </xf>
    <xf numFmtId="3" fontId="9" fillId="0" borderId="29" xfId="2" applyNumberFormat="1" applyFont="1" applyBorder="1" applyAlignment="1">
      <alignment vertical="center"/>
    </xf>
    <xf numFmtId="3" fontId="9" fillId="0" borderId="13" xfId="2" applyNumberFormat="1" applyFont="1" applyBorder="1" applyAlignment="1">
      <alignment vertical="center"/>
    </xf>
    <xf numFmtId="3" fontId="9" fillId="0" borderId="16" xfId="2" applyNumberFormat="1" applyFont="1" applyBorder="1" applyAlignment="1">
      <alignment vertical="center"/>
    </xf>
    <xf numFmtId="3" fontId="9" fillId="3" borderId="9" xfId="2" applyNumberFormat="1" applyFont="1" applyFill="1" applyBorder="1" applyAlignment="1">
      <alignment vertical="center"/>
    </xf>
    <xf numFmtId="165" fontId="9" fillId="0" borderId="16" xfId="1" applyNumberFormat="1" applyFont="1" applyBorder="1" applyAlignment="1">
      <alignment vertical="center"/>
    </xf>
    <xf numFmtId="0" fontId="10" fillId="0" borderId="14" xfId="2" applyFont="1" applyBorder="1" applyAlignment="1">
      <alignment vertical="center" wrapText="1"/>
    </xf>
    <xf numFmtId="3" fontId="10" fillId="3" borderId="14" xfId="2" applyNumberFormat="1" applyFont="1" applyFill="1" applyBorder="1" applyAlignment="1">
      <alignment vertical="center"/>
    </xf>
    <xf numFmtId="164" fontId="10" fillId="0" borderId="18" xfId="2" applyNumberFormat="1" applyFont="1" applyBorder="1" applyAlignment="1">
      <alignment horizontal="right" vertical="center"/>
    </xf>
    <xf numFmtId="0" fontId="13" fillId="0" borderId="30" xfId="2" applyFont="1" applyBorder="1" applyAlignment="1">
      <alignment vertical="center" wrapText="1"/>
    </xf>
    <xf numFmtId="3" fontId="13" fillId="0" borderId="30" xfId="2" applyNumberFormat="1" applyFont="1" applyBorder="1" applyAlignment="1">
      <alignment vertical="center"/>
    </xf>
    <xf numFmtId="3" fontId="13" fillId="0" borderId="31" xfId="2" applyNumberFormat="1" applyFont="1" applyBorder="1" applyAlignment="1">
      <alignment vertical="center"/>
    </xf>
    <xf numFmtId="3" fontId="13" fillId="0" borderId="0" xfId="2" applyNumberFormat="1" applyFont="1" applyAlignment="1">
      <alignment vertical="center"/>
    </xf>
    <xf numFmtId="3" fontId="13" fillId="0" borderId="32" xfId="2" applyNumberFormat="1" applyFont="1" applyBorder="1" applyAlignment="1">
      <alignment vertical="center"/>
    </xf>
    <xf numFmtId="3" fontId="13" fillId="3" borderId="30" xfId="2" applyNumberFormat="1" applyFont="1" applyFill="1" applyBorder="1" applyAlignment="1">
      <alignment vertical="center"/>
    </xf>
    <xf numFmtId="165" fontId="13" fillId="0" borderId="32" xfId="1" applyNumberFormat="1" applyFont="1" applyBorder="1" applyAlignment="1">
      <alignment vertical="center"/>
    </xf>
    <xf numFmtId="0" fontId="9" fillId="0" borderId="25" xfId="2" applyFont="1" applyBorder="1" applyAlignment="1">
      <alignment vertical="center" wrapText="1"/>
    </xf>
    <xf numFmtId="3" fontId="9" fillId="0" borderId="33" xfId="2" applyNumberFormat="1" applyFont="1" applyBorder="1" applyAlignment="1">
      <alignment vertical="center"/>
    </xf>
    <xf numFmtId="3" fontId="9" fillId="0" borderId="27" xfId="2" applyNumberFormat="1" applyFont="1" applyBorder="1" applyAlignment="1">
      <alignment vertical="center"/>
    </xf>
    <xf numFmtId="3" fontId="9" fillId="0" borderId="28" xfId="2" applyNumberFormat="1" applyFont="1" applyBorder="1" applyAlignment="1">
      <alignment vertical="center"/>
    </xf>
    <xf numFmtId="3" fontId="9" fillId="0" borderId="25" xfId="2" applyNumberFormat="1" applyFont="1" applyBorder="1" applyAlignment="1">
      <alignment vertical="center"/>
    </xf>
    <xf numFmtId="164" fontId="9" fillId="0" borderId="27" xfId="2" applyNumberFormat="1" applyFont="1" applyBorder="1" applyAlignment="1">
      <alignment horizontal="right" vertical="center"/>
    </xf>
    <xf numFmtId="0" fontId="9" fillId="0" borderId="0" xfId="2" applyFont="1" applyAlignment="1">
      <alignment vertical="center" wrapText="1"/>
    </xf>
    <xf numFmtId="3" fontId="9" fillId="0" borderId="0" xfId="2" applyNumberFormat="1" applyFont="1" applyAlignment="1">
      <alignment vertical="center"/>
    </xf>
    <xf numFmtId="164" fontId="9" fillId="0" borderId="0" xfId="2" applyNumberFormat="1" applyFont="1" applyAlignment="1">
      <alignment horizontal="right" vertical="center"/>
    </xf>
    <xf numFmtId="3" fontId="0" fillId="0" borderId="0" xfId="0" applyNumberFormat="1"/>
    <xf numFmtId="0" fontId="13" fillId="0" borderId="25" xfId="2" applyFont="1" applyBorder="1" applyAlignment="1">
      <alignment vertical="center" wrapText="1"/>
    </xf>
    <xf numFmtId="3" fontId="13" fillId="0" borderId="25" xfId="2" applyNumberFormat="1" applyFont="1" applyBorder="1" applyAlignment="1">
      <alignment vertical="center"/>
    </xf>
    <xf numFmtId="3" fontId="13" fillId="0" borderId="34" xfId="2" applyNumberFormat="1" applyFont="1" applyBorder="1" applyAlignment="1">
      <alignment vertical="center"/>
    </xf>
    <xf numFmtId="3" fontId="13" fillId="0" borderId="28" xfId="2" applyNumberFormat="1" applyFont="1" applyBorder="1" applyAlignment="1">
      <alignment vertical="center"/>
    </xf>
    <xf numFmtId="3" fontId="13" fillId="0" borderId="33" xfId="2" applyNumberFormat="1" applyFont="1" applyBorder="1" applyAlignment="1">
      <alignment vertical="center"/>
    </xf>
    <xf numFmtId="3" fontId="13" fillId="0" borderId="26" xfId="2" applyNumberFormat="1" applyFont="1" applyBorder="1" applyAlignment="1">
      <alignment vertical="center"/>
    </xf>
    <xf numFmtId="3" fontId="13" fillId="0" borderId="35" xfId="2" applyNumberFormat="1" applyFont="1" applyBorder="1" applyAlignment="1">
      <alignment vertical="center"/>
    </xf>
    <xf numFmtId="3" fontId="13" fillId="3" borderId="27" xfId="2" applyNumberFormat="1" applyFont="1" applyFill="1" applyBorder="1" applyAlignment="1">
      <alignment vertical="center"/>
    </xf>
    <xf numFmtId="165" fontId="13" fillId="0" borderId="35" xfId="1" applyNumberFormat="1" applyFont="1" applyBorder="1" applyAlignment="1">
      <alignment vertical="center"/>
    </xf>
    <xf numFmtId="0" fontId="14" fillId="0" borderId="0" xfId="2" applyFont="1"/>
    <xf numFmtId="0" fontId="4" fillId="0" borderId="0" xfId="4" applyFont="1" applyAlignment="1">
      <alignment horizontal="left" vertical="top" wrapText="1"/>
    </xf>
    <xf numFmtId="0" fontId="15" fillId="0" borderId="0" xfId="2" applyFont="1"/>
    <xf numFmtId="0" fontId="16" fillId="0" borderId="0" xfId="4" applyFont="1" applyAlignment="1">
      <alignment horizontal="left" vertical="top" wrapText="1"/>
    </xf>
    <xf numFmtId="0" fontId="2" fillId="0" borderId="0" xfId="0" applyFont="1"/>
    <xf numFmtId="14" fontId="0" fillId="0" borderId="0" xfId="0" applyNumberFormat="1"/>
    <xf numFmtId="0" fontId="2" fillId="0" borderId="13" xfId="0" applyFont="1" applyBorder="1"/>
    <xf numFmtId="0" fontId="0" fillId="0" borderId="13" xfId="0" applyBorder="1"/>
    <xf numFmtId="14" fontId="0" fillId="0" borderId="13" xfId="0" applyNumberFormat="1" applyBorder="1"/>
    <xf numFmtId="14" fontId="11" fillId="0" borderId="0" xfId="2" applyNumberFormat="1" applyFont="1"/>
  </cellXfs>
  <cellStyles count="5">
    <cellStyle name="Normální" xfId="0" builtinId="0"/>
    <cellStyle name="Normální 2 2" xfId="4" xr:uid="{835F6B45-460B-45DD-A1A2-FF175EE65B8F}"/>
    <cellStyle name="Normální 8" xfId="3" xr:uid="{24C1797B-748C-4B32-989E-C1E24E7F3CFA}"/>
    <cellStyle name="normální_čerp.-celek 1.-9.09" xfId="2" xr:uid="{2EA16587-B5FE-40EE-AD38-3B11DF1036E1}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DED13-B277-4836-B134-B1B8D278E4B3}">
  <sheetPr>
    <pageSetUpPr fitToPage="1"/>
  </sheetPr>
  <dimension ref="A1:J445"/>
  <sheetViews>
    <sheetView tabSelected="1" zoomScale="120" zoomScaleNormal="120" workbookViewId="0">
      <selection activeCell="F12" sqref="F12"/>
    </sheetView>
  </sheetViews>
  <sheetFormatPr defaultRowHeight="14.4" x14ac:dyDescent="0.3"/>
  <cols>
    <col min="1" max="1" width="41.33203125" customWidth="1"/>
    <col min="2" max="2" width="16.6640625" hidden="1" customWidth="1"/>
    <col min="3" max="3" width="17.33203125" hidden="1" customWidth="1"/>
    <col min="4" max="4" width="15.33203125" hidden="1" customWidth="1"/>
    <col min="5" max="5" width="16.44140625" customWidth="1"/>
    <col min="6" max="6" width="19" customWidth="1"/>
    <col min="7" max="7" width="16.5546875" customWidth="1"/>
    <col min="8" max="8" width="18" customWidth="1"/>
    <col min="9" max="9" width="17.88671875" customWidth="1"/>
    <col min="10" max="10" width="17.44140625" customWidth="1"/>
    <col min="11" max="11" width="14.5546875" customWidth="1"/>
    <col min="12" max="12" width="13.109375" customWidth="1"/>
  </cols>
  <sheetData>
    <row r="1" spans="1:10" ht="23.4" x14ac:dyDescent="0.45">
      <c r="A1" s="1" t="s">
        <v>0</v>
      </c>
      <c r="B1" s="2"/>
      <c r="C1" s="2"/>
      <c r="D1" s="3"/>
      <c r="E1" s="3"/>
      <c r="F1" s="3"/>
      <c r="G1" s="3"/>
      <c r="H1" s="4"/>
      <c r="I1" s="3"/>
    </row>
    <row r="2" spans="1:10" ht="18" x14ac:dyDescent="0.35">
      <c r="A2" s="5"/>
      <c r="B2" s="3"/>
      <c r="C2" s="3"/>
      <c r="D2" s="3"/>
      <c r="E2" s="3"/>
      <c r="F2" s="3"/>
      <c r="G2" s="3"/>
      <c r="H2" s="3"/>
      <c r="I2" s="3"/>
    </row>
    <row r="3" spans="1:10" ht="18" x14ac:dyDescent="0.35">
      <c r="A3" s="6" t="s">
        <v>1</v>
      </c>
      <c r="B3" s="3"/>
      <c r="C3" s="3"/>
      <c r="D3" s="3"/>
      <c r="E3" s="3"/>
      <c r="F3" s="3"/>
      <c r="G3" s="3"/>
      <c r="H3" s="3"/>
      <c r="I3" s="3"/>
    </row>
    <row r="4" spans="1:10" ht="15.6" x14ac:dyDescent="0.3">
      <c r="A4" s="7"/>
      <c r="B4" s="3"/>
      <c r="C4" s="3"/>
      <c r="D4" s="3"/>
      <c r="E4" s="3"/>
      <c r="F4" s="3"/>
      <c r="G4" s="3"/>
      <c r="H4" s="3"/>
      <c r="I4" s="3"/>
    </row>
    <row r="5" spans="1:10" ht="18.600000000000001" thickBot="1" x14ac:dyDescent="0.4">
      <c r="A5" s="5"/>
      <c r="B5" s="3"/>
      <c r="C5" s="3"/>
      <c r="D5" s="3"/>
      <c r="E5" s="3"/>
      <c r="F5" s="3"/>
      <c r="G5" s="3"/>
      <c r="H5" s="3"/>
      <c r="I5" s="8"/>
    </row>
    <row r="6" spans="1:10" ht="15.75" customHeight="1" x14ac:dyDescent="0.3">
      <c r="A6" s="9" t="s">
        <v>2</v>
      </c>
      <c r="B6" s="10" t="s">
        <v>3</v>
      </c>
      <c r="C6" s="11"/>
      <c r="D6" s="12"/>
      <c r="E6" s="10" t="s">
        <v>4</v>
      </c>
      <c r="F6" s="11"/>
      <c r="G6" s="12"/>
      <c r="H6" s="13" t="s">
        <v>5</v>
      </c>
      <c r="I6" s="14" t="s">
        <v>6</v>
      </c>
      <c r="J6" s="14" t="s">
        <v>7</v>
      </c>
    </row>
    <row r="7" spans="1:10" ht="29.4" thickBot="1" x14ac:dyDescent="0.35">
      <c r="A7" s="15"/>
      <c r="B7" s="16" t="s">
        <v>8</v>
      </c>
      <c r="C7" s="17" t="s">
        <v>9</v>
      </c>
      <c r="D7" s="18" t="s">
        <v>10</v>
      </c>
      <c r="E7" s="16" t="s">
        <v>8</v>
      </c>
      <c r="F7" s="19" t="s">
        <v>11</v>
      </c>
      <c r="G7" s="18" t="s">
        <v>12</v>
      </c>
      <c r="H7" s="20"/>
      <c r="I7" s="21"/>
      <c r="J7" s="21"/>
    </row>
    <row r="8" spans="1:10" x14ac:dyDescent="0.3">
      <c r="A8" s="22" t="s">
        <v>13</v>
      </c>
      <c r="B8" s="23">
        <v>72655</v>
      </c>
      <c r="C8" s="24">
        <v>88389</v>
      </c>
      <c r="D8" s="25">
        <v>97313</v>
      </c>
      <c r="E8" s="26">
        <v>105780000</v>
      </c>
      <c r="F8" s="27">
        <v>91162060</v>
      </c>
      <c r="G8" s="26">
        <v>88109900.299999997</v>
      </c>
      <c r="H8" s="28">
        <v>84310000</v>
      </c>
      <c r="I8" s="29">
        <f>+H8/E8</f>
        <v>0.79703157496691246</v>
      </c>
      <c r="J8" s="29">
        <f>+H8/F8</f>
        <v>0.9248364944802695</v>
      </c>
    </row>
    <row r="9" spans="1:10" x14ac:dyDescent="0.3">
      <c r="A9" s="30" t="s">
        <v>14</v>
      </c>
      <c r="B9" s="31">
        <v>11003</v>
      </c>
      <c r="C9" s="24">
        <v>11219</v>
      </c>
      <c r="D9" s="32">
        <v>12069</v>
      </c>
      <c r="E9" s="33">
        <v>11538000</v>
      </c>
      <c r="F9" s="27">
        <v>13330000</v>
      </c>
      <c r="G9" s="33">
        <v>11709418</v>
      </c>
      <c r="H9" s="28">
        <v>12376000</v>
      </c>
      <c r="I9" s="34">
        <f t="shared" ref="I9:I24" si="0">+H9/E9</f>
        <v>1.0726295718495407</v>
      </c>
      <c r="J9" s="34">
        <f>+H9/F9</f>
        <v>0.92843210802700671</v>
      </c>
    </row>
    <row r="10" spans="1:10" x14ac:dyDescent="0.3">
      <c r="A10" s="30" t="s">
        <v>15</v>
      </c>
      <c r="B10" s="31">
        <v>5020</v>
      </c>
      <c r="C10" s="24">
        <v>5020</v>
      </c>
      <c r="D10" s="32">
        <v>521</v>
      </c>
      <c r="E10" s="33">
        <v>2440000</v>
      </c>
      <c r="F10" s="27">
        <v>2495000</v>
      </c>
      <c r="G10" s="33">
        <v>3451987.9699999997</v>
      </c>
      <c r="H10" s="28">
        <v>3205000</v>
      </c>
      <c r="I10" s="34">
        <f t="shared" si="0"/>
        <v>1.3135245901639345</v>
      </c>
      <c r="J10" s="34">
        <f>+H10/F10</f>
        <v>1.2845691382765532</v>
      </c>
    </row>
    <row r="11" spans="1:10" x14ac:dyDescent="0.3">
      <c r="A11" s="30" t="s">
        <v>16</v>
      </c>
      <c r="B11" s="31"/>
      <c r="C11" s="24"/>
      <c r="D11" s="32"/>
      <c r="E11" s="33">
        <v>1718000</v>
      </c>
      <c r="F11" s="27">
        <v>1718000</v>
      </c>
      <c r="G11" s="33">
        <v>1175717</v>
      </c>
      <c r="H11" s="28">
        <v>0</v>
      </c>
      <c r="I11" s="34"/>
      <c r="J11" s="34"/>
    </row>
    <row r="12" spans="1:10" x14ac:dyDescent="0.3">
      <c r="A12" s="30" t="s">
        <v>17</v>
      </c>
      <c r="B12" s="31">
        <v>35747</v>
      </c>
      <c r="C12" s="24">
        <v>66867</v>
      </c>
      <c r="D12" s="32">
        <v>58856</v>
      </c>
      <c r="E12" s="33">
        <v>6420000</v>
      </c>
      <c r="F12" s="27">
        <v>31514271.02</v>
      </c>
      <c r="G12" s="33">
        <v>31134427.019999981</v>
      </c>
      <c r="H12" s="28">
        <v>6500000</v>
      </c>
      <c r="I12" s="34">
        <f t="shared" si="0"/>
        <v>1.0124610591900312</v>
      </c>
      <c r="J12" s="34">
        <f>+H12/F12</f>
        <v>0.20625576253611846</v>
      </c>
    </row>
    <row r="13" spans="1:10" ht="15.6" x14ac:dyDescent="0.3">
      <c r="A13" s="35" t="s">
        <v>18</v>
      </c>
      <c r="B13" s="36">
        <f>SUM(B8:B12)</f>
        <v>124425</v>
      </c>
      <c r="C13" s="36">
        <f>SUM(C8:C12)</f>
        <v>171495</v>
      </c>
      <c r="D13" s="37">
        <f t="shared" ref="D13:H13" si="1">SUM(D8:D12)</f>
        <v>168759</v>
      </c>
      <c r="E13" s="38">
        <f t="shared" si="1"/>
        <v>127896000</v>
      </c>
      <c r="F13" s="39">
        <f t="shared" si="1"/>
        <v>140219331.02000001</v>
      </c>
      <c r="G13" s="38">
        <f t="shared" si="1"/>
        <v>135581450.28999996</v>
      </c>
      <c r="H13" s="40">
        <f t="shared" si="1"/>
        <v>106391000</v>
      </c>
      <c r="I13" s="41">
        <f t="shared" si="0"/>
        <v>0.83185557015074751</v>
      </c>
      <c r="J13" s="41">
        <f>+H13/F13</f>
        <v>0.7587470231534984</v>
      </c>
    </row>
    <row r="14" spans="1:10" ht="15.6" x14ac:dyDescent="0.3">
      <c r="A14" s="42"/>
      <c r="B14" s="43"/>
      <c r="C14" s="44"/>
      <c r="D14" s="45"/>
      <c r="E14" s="46"/>
      <c r="F14" s="47"/>
      <c r="G14" s="46"/>
      <c r="H14" s="28"/>
      <c r="I14" s="48"/>
      <c r="J14" s="48"/>
    </row>
    <row r="15" spans="1:10" x14ac:dyDescent="0.3">
      <c r="A15" s="30" t="s">
        <v>19</v>
      </c>
      <c r="B15" s="31">
        <f>97402-11691</f>
        <v>85711</v>
      </c>
      <c r="C15" s="24">
        <f>114023-7141.442-200</f>
        <v>106681.558</v>
      </c>
      <c r="D15" s="32">
        <v>97870</v>
      </c>
      <c r="E15" s="49">
        <v>103881000</v>
      </c>
      <c r="F15" s="50">
        <v>136130950</v>
      </c>
      <c r="G15" s="49">
        <f>283869887.7-186972300.08+500</f>
        <v>96898087.619999975</v>
      </c>
      <c r="H15" s="28">
        <v>105290600</v>
      </c>
      <c r="I15" s="34">
        <f t="shared" si="0"/>
        <v>1.0135693726475485</v>
      </c>
      <c r="J15" s="34">
        <f>+H15/F15</f>
        <v>0.77345085742808672</v>
      </c>
    </row>
    <row r="16" spans="1:10" x14ac:dyDescent="0.3">
      <c r="A16" s="30" t="s">
        <v>20</v>
      </c>
      <c r="B16" s="31">
        <v>95643</v>
      </c>
      <c r="C16" s="24">
        <v>126092</v>
      </c>
      <c r="D16" s="32">
        <v>36023</v>
      </c>
      <c r="E16" s="49">
        <v>34867000</v>
      </c>
      <c r="F16" s="50">
        <v>38624031.119999997</v>
      </c>
      <c r="G16" s="49">
        <v>18855344.989999998</v>
      </c>
      <c r="H16" s="28">
        <v>21732000</v>
      </c>
      <c r="I16" s="34">
        <f t="shared" si="0"/>
        <v>0.62328276020305728</v>
      </c>
      <c r="J16" s="34">
        <f>+H16/F16</f>
        <v>0.56265489048725692</v>
      </c>
    </row>
    <row r="17" spans="1:10" ht="15.6" x14ac:dyDescent="0.3">
      <c r="A17" s="51" t="s">
        <v>21</v>
      </c>
      <c r="B17" s="36">
        <f>SUM(B15:B16)</f>
        <v>181354</v>
      </c>
      <c r="C17" s="36">
        <f>SUM(C15:C16)</f>
        <v>232773.55800000002</v>
      </c>
      <c r="D17" s="37">
        <f t="shared" ref="D17:H17" si="2">SUM(D15:D16)</f>
        <v>133893</v>
      </c>
      <c r="E17" s="38">
        <f t="shared" si="2"/>
        <v>138748000</v>
      </c>
      <c r="F17" s="39">
        <f t="shared" si="2"/>
        <v>174754981.12</v>
      </c>
      <c r="G17" s="38">
        <f t="shared" si="2"/>
        <v>115753432.60999997</v>
      </c>
      <c r="H17" s="40">
        <f t="shared" si="2"/>
        <v>127022600</v>
      </c>
      <c r="I17" s="41">
        <f t="shared" si="0"/>
        <v>0.91549139447055095</v>
      </c>
      <c r="J17" s="41">
        <f>+H17/F17</f>
        <v>0.72686111254692454</v>
      </c>
    </row>
    <row r="18" spans="1:10" ht="16.2" thickBot="1" x14ac:dyDescent="0.35">
      <c r="A18" s="52"/>
      <c r="B18" s="53"/>
      <c r="C18" s="54"/>
      <c r="D18" s="55"/>
      <c r="E18" s="56"/>
      <c r="F18" s="57"/>
      <c r="G18" s="56"/>
      <c r="H18" s="58"/>
      <c r="I18" s="59"/>
      <c r="J18" s="59"/>
    </row>
    <row r="19" spans="1:10" ht="16.2" thickBot="1" x14ac:dyDescent="0.35">
      <c r="A19" s="60" t="s">
        <v>22</v>
      </c>
      <c r="B19" s="61">
        <f>+B13-B17</f>
        <v>-56929</v>
      </c>
      <c r="C19" s="61">
        <f>+C13-C17</f>
        <v>-61278.558000000019</v>
      </c>
      <c r="D19" s="62">
        <f t="shared" ref="D19:H19" si="3">+D13-D17</f>
        <v>34866</v>
      </c>
      <c r="E19" s="63">
        <f t="shared" si="3"/>
        <v>-10852000</v>
      </c>
      <c r="F19" s="64">
        <f t="shared" si="3"/>
        <v>-34535650.099999994</v>
      </c>
      <c r="G19" s="63">
        <f t="shared" si="3"/>
        <v>19828017.679999992</v>
      </c>
      <c r="H19" s="65">
        <f t="shared" si="3"/>
        <v>-20631600</v>
      </c>
      <c r="I19" s="66">
        <f t="shared" si="0"/>
        <v>1.9011795060818282</v>
      </c>
      <c r="J19" s="66">
        <f>+H19/F19</f>
        <v>0.59740007616072077</v>
      </c>
    </row>
    <row r="20" spans="1:10" ht="15.6" x14ac:dyDescent="0.3">
      <c r="A20" s="67"/>
      <c r="B20" s="68"/>
      <c r="C20" s="69"/>
      <c r="D20" s="70"/>
      <c r="E20" s="71"/>
      <c r="F20" s="70"/>
      <c r="G20" s="71"/>
      <c r="H20" s="72"/>
      <c r="I20" s="73"/>
      <c r="J20" s="73"/>
    </row>
    <row r="21" spans="1:10" x14ac:dyDescent="0.3">
      <c r="A21" s="74" t="s">
        <v>23</v>
      </c>
      <c r="B21" s="31">
        <v>-4380</v>
      </c>
      <c r="C21" s="24">
        <v>-4380</v>
      </c>
      <c r="D21" s="32">
        <v>-4380</v>
      </c>
      <c r="E21" s="49">
        <f>-7884*1000</f>
        <v>-7884000</v>
      </c>
      <c r="F21" s="50">
        <v>-7884000</v>
      </c>
      <c r="G21" s="49">
        <f>-6935000</f>
        <v>-6935000</v>
      </c>
      <c r="H21" s="28">
        <v>-6889000</v>
      </c>
      <c r="I21" s="34">
        <f t="shared" ref="I21" si="4">+H21/E21</f>
        <v>0.87379502790461694</v>
      </c>
      <c r="J21" s="34">
        <f>+H21/F21</f>
        <v>0.87379502790461694</v>
      </c>
    </row>
    <row r="22" spans="1:10" x14ac:dyDescent="0.3">
      <c r="A22" s="74" t="s">
        <v>24</v>
      </c>
      <c r="B22" s="31">
        <v>40000</v>
      </c>
      <c r="C22" s="24">
        <v>40000</v>
      </c>
      <c r="D22" s="32">
        <v>0</v>
      </c>
      <c r="E22" s="49">
        <v>0</v>
      </c>
      <c r="F22" s="50">
        <v>0</v>
      </c>
      <c r="G22" s="49"/>
      <c r="H22" s="75"/>
      <c r="I22" s="76" t="s">
        <v>25</v>
      </c>
      <c r="J22" s="76" t="s">
        <v>25</v>
      </c>
    </row>
    <row r="23" spans="1:10" ht="28.8" x14ac:dyDescent="0.3">
      <c r="A23" s="74" t="s">
        <v>26</v>
      </c>
      <c r="B23" s="31">
        <f>33000-11691</f>
        <v>21309</v>
      </c>
      <c r="C23" s="24">
        <f>33000-7141.442-200</f>
        <v>25658.558000000001</v>
      </c>
      <c r="D23" s="32">
        <v>-30486</v>
      </c>
      <c r="E23" s="49">
        <f>18736*1000</f>
        <v>18736000</v>
      </c>
      <c r="F23" s="50">
        <v>42419650</v>
      </c>
      <c r="G23" s="49">
        <f>+F23</f>
        <v>42419650</v>
      </c>
      <c r="H23" s="75">
        <v>27520600</v>
      </c>
      <c r="I23" s="34">
        <f t="shared" si="0"/>
        <v>1.4688620836891546</v>
      </c>
      <c r="J23" s="34">
        <f>+H23/F23</f>
        <v>0.64877008650472123</v>
      </c>
    </row>
    <row r="24" spans="1:10" ht="15.6" x14ac:dyDescent="0.3">
      <c r="A24" s="51" t="s">
        <v>27</v>
      </c>
      <c r="B24" s="36">
        <f>SUM(B21:B23)</f>
        <v>56929</v>
      </c>
      <c r="C24" s="36">
        <f t="shared" ref="C24:H24" si="5">SUM(C21:C23)</f>
        <v>61278.558000000005</v>
      </c>
      <c r="D24" s="36">
        <f t="shared" si="5"/>
        <v>-34866</v>
      </c>
      <c r="E24" s="38">
        <f t="shared" si="5"/>
        <v>10852000</v>
      </c>
      <c r="F24" s="39">
        <f t="shared" si="5"/>
        <v>34535650</v>
      </c>
      <c r="G24" s="38">
        <f t="shared" si="5"/>
        <v>35484650</v>
      </c>
      <c r="H24" s="40">
        <f t="shared" si="5"/>
        <v>20631600</v>
      </c>
      <c r="I24" s="41">
        <f t="shared" si="0"/>
        <v>1.9011795060818282</v>
      </c>
      <c r="J24" s="41">
        <f>+H24/F24</f>
        <v>0.59740007789052763</v>
      </c>
    </row>
    <row r="25" spans="1:10" ht="23.25" customHeight="1" thickBot="1" x14ac:dyDescent="0.35">
      <c r="A25" s="77" t="s">
        <v>28</v>
      </c>
      <c r="B25" s="78"/>
      <c r="C25" s="79"/>
      <c r="D25" s="80"/>
      <c r="E25" s="81">
        <v>12301000</v>
      </c>
      <c r="F25" s="80">
        <v>10922450</v>
      </c>
      <c r="G25" s="81">
        <f>+F25</f>
        <v>10922450</v>
      </c>
      <c r="H25" s="82">
        <f>+H29-H23</f>
        <v>16479400</v>
      </c>
      <c r="I25" s="83"/>
      <c r="J25" s="83"/>
    </row>
    <row r="26" spans="1:10" ht="16.2" thickBot="1" x14ac:dyDescent="0.35">
      <c r="A26" s="84" t="s">
        <v>29</v>
      </c>
      <c r="B26" s="85">
        <f t="shared" ref="B26:H26" si="6">+B24+B19</f>
        <v>0</v>
      </c>
      <c r="C26" s="85">
        <f t="shared" si="6"/>
        <v>0</v>
      </c>
      <c r="D26" s="85">
        <f t="shared" si="6"/>
        <v>0</v>
      </c>
      <c r="E26" s="86">
        <f t="shared" si="6"/>
        <v>0</v>
      </c>
      <c r="F26" s="87">
        <f t="shared" si="6"/>
        <v>-9.9999994039535522E-2</v>
      </c>
      <c r="G26" s="86">
        <f t="shared" si="6"/>
        <v>55312667.679999992</v>
      </c>
      <c r="H26" s="88">
        <f t="shared" si="6"/>
        <v>0</v>
      </c>
      <c r="I26" s="89" t="s">
        <v>25</v>
      </c>
      <c r="J26" s="89" t="s">
        <v>25</v>
      </c>
    </row>
    <row r="27" spans="1:10" ht="15.6" x14ac:dyDescent="0.3">
      <c r="A27" s="90"/>
      <c r="B27" s="91"/>
      <c r="C27" s="91"/>
      <c r="D27" s="91"/>
      <c r="E27" s="91"/>
      <c r="F27" s="91"/>
      <c r="G27" s="91"/>
      <c r="H27" s="91"/>
      <c r="I27" s="92"/>
      <c r="J27" s="92"/>
    </row>
    <row r="28" spans="1:10" ht="16.2" thickBot="1" x14ac:dyDescent="0.35">
      <c r="A28" s="90"/>
      <c r="B28" s="91"/>
      <c r="C28" s="91"/>
      <c r="D28" s="91"/>
      <c r="E28" s="91"/>
      <c r="F28" s="91"/>
      <c r="G28" s="91"/>
      <c r="H28" s="93"/>
      <c r="I28" s="92"/>
    </row>
    <row r="29" spans="1:10" ht="28.2" thickBot="1" x14ac:dyDescent="0.35">
      <c r="A29" s="94" t="s">
        <v>30</v>
      </c>
      <c r="B29" s="95">
        <v>29452</v>
      </c>
      <c r="C29" s="96">
        <v>29452</v>
      </c>
      <c r="D29" s="97">
        <v>59938</v>
      </c>
      <c r="E29" s="98">
        <f>+E25+E23</f>
        <v>31037000</v>
      </c>
      <c r="F29" s="99">
        <f>+F25+F23</f>
        <v>53342100</v>
      </c>
      <c r="G29" s="100">
        <f>+G25+G23</f>
        <v>53342100</v>
      </c>
      <c r="H29" s="101">
        <v>44000000</v>
      </c>
      <c r="I29" s="102"/>
      <c r="J29" s="102"/>
    </row>
    <row r="30" spans="1:10" ht="15.6" x14ac:dyDescent="0.3">
      <c r="A30" s="90"/>
      <c r="B30" s="91"/>
      <c r="C30" s="91"/>
      <c r="D30" s="91"/>
      <c r="E30" s="91"/>
      <c r="F30" s="91"/>
      <c r="G30" s="91"/>
      <c r="H30" s="91"/>
      <c r="I30" s="92"/>
    </row>
    <row r="31" spans="1:10" ht="15.6" x14ac:dyDescent="0.3">
      <c r="A31" s="103"/>
      <c r="B31" s="3"/>
      <c r="C31" s="3"/>
      <c r="D31" s="3"/>
      <c r="E31" s="3"/>
      <c r="F31" s="3"/>
      <c r="G31" s="3"/>
      <c r="H31" s="3"/>
      <c r="I31" s="3"/>
    </row>
    <row r="32" spans="1:10" ht="29.4" customHeight="1" x14ac:dyDescent="0.3">
      <c r="A32" s="104" t="s">
        <v>31</v>
      </c>
      <c r="B32" s="104"/>
      <c r="C32" s="104"/>
      <c r="D32" s="104"/>
      <c r="E32" s="104"/>
      <c r="F32" s="104"/>
      <c r="G32" s="104"/>
      <c r="H32" s="104"/>
      <c r="I32" s="104"/>
    </row>
    <row r="33" spans="1:9" ht="15.6" x14ac:dyDescent="0.3">
      <c r="A33" s="105"/>
      <c r="B33" s="3"/>
      <c r="C33" s="3"/>
      <c r="D33" s="3"/>
      <c r="E33" s="3"/>
      <c r="F33" s="3"/>
      <c r="G33" s="3"/>
      <c r="H33" s="3"/>
      <c r="I33" s="3"/>
    </row>
    <row r="34" spans="1:9" ht="105" customHeight="1" x14ac:dyDescent="0.3">
      <c r="A34" s="106" t="s">
        <v>32</v>
      </c>
      <c r="B34" s="106"/>
      <c r="C34" s="106"/>
      <c r="D34" s="106"/>
      <c r="E34" s="106"/>
      <c r="F34" s="106"/>
      <c r="G34" s="106"/>
      <c r="H34" s="106"/>
      <c r="I34" s="106"/>
    </row>
    <row r="35" spans="1:9" ht="16.95" customHeight="1" x14ac:dyDescent="0.3">
      <c r="A35" s="105"/>
      <c r="B35" s="3"/>
      <c r="C35" s="3"/>
      <c r="D35" s="3"/>
      <c r="E35" s="3"/>
      <c r="F35" s="3"/>
      <c r="G35" s="3"/>
      <c r="H35" s="3"/>
      <c r="I35" s="3"/>
    </row>
    <row r="36" spans="1:9" ht="63" customHeight="1" x14ac:dyDescent="0.3">
      <c r="A36" s="106" t="s">
        <v>33</v>
      </c>
      <c r="B36" s="106"/>
      <c r="C36" s="106"/>
      <c r="D36" s="106"/>
      <c r="E36" s="106"/>
      <c r="F36" s="106"/>
      <c r="G36" s="106"/>
      <c r="H36" s="106"/>
      <c r="I36" s="106"/>
    </row>
    <row r="37" spans="1:9" ht="12.6" customHeight="1" x14ac:dyDescent="0.3">
      <c r="A37" s="105"/>
    </row>
    <row r="38" spans="1:9" ht="33.6" customHeight="1" x14ac:dyDescent="0.3">
      <c r="A38" s="106" t="s">
        <v>34</v>
      </c>
      <c r="B38" s="106"/>
      <c r="C38" s="106"/>
      <c r="D38" s="106"/>
      <c r="E38" s="106"/>
      <c r="F38" s="106"/>
      <c r="G38" s="106"/>
      <c r="H38" s="106"/>
      <c r="I38" s="106"/>
    </row>
    <row r="39" spans="1:9" ht="15.6" x14ac:dyDescent="0.3">
      <c r="A39" s="105"/>
    </row>
    <row r="40" spans="1:9" ht="15.6" x14ac:dyDescent="0.3">
      <c r="A40" s="105"/>
      <c r="E40" s="107" t="s">
        <v>35</v>
      </c>
      <c r="G40" s="108">
        <v>44158</v>
      </c>
    </row>
    <row r="41" spans="1:9" ht="15.6" x14ac:dyDescent="0.3">
      <c r="A41" s="105"/>
      <c r="E41" s="107" t="s">
        <v>36</v>
      </c>
      <c r="G41" s="108">
        <v>44160</v>
      </c>
    </row>
    <row r="42" spans="1:9" ht="15.6" x14ac:dyDescent="0.3">
      <c r="A42" s="105"/>
      <c r="E42" s="109" t="s">
        <v>37</v>
      </c>
      <c r="F42" s="110"/>
      <c r="G42" s="111">
        <v>44181</v>
      </c>
    </row>
    <row r="43" spans="1:9" ht="15.6" x14ac:dyDescent="0.3">
      <c r="A43" s="105"/>
    </row>
    <row r="44" spans="1:9" x14ac:dyDescent="0.3">
      <c r="E44" s="107" t="s">
        <v>38</v>
      </c>
      <c r="G44" s="108">
        <v>44163</v>
      </c>
    </row>
    <row r="46" spans="1:9" x14ac:dyDescent="0.3">
      <c r="E46" s="107" t="s">
        <v>39</v>
      </c>
      <c r="G46" s="108">
        <v>44163</v>
      </c>
    </row>
    <row r="445" spans="1:10" x14ac:dyDescent="0.3">
      <c r="A445" s="112"/>
      <c r="B445" s="3"/>
      <c r="C445" s="3"/>
      <c r="D445" s="3"/>
      <c r="E445" s="3"/>
      <c r="F445" s="3"/>
      <c r="G445" s="3"/>
      <c r="H445" s="3"/>
      <c r="I445" s="3"/>
      <c r="J445" s="112"/>
    </row>
  </sheetData>
  <mergeCells count="10">
    <mergeCell ref="A32:I32"/>
    <mergeCell ref="A34:I34"/>
    <mergeCell ref="A36:I36"/>
    <mergeCell ref="A38:I38"/>
    <mergeCell ref="A6:A7"/>
    <mergeCell ref="B6:D6"/>
    <mergeCell ref="E6:G6"/>
    <mergeCell ref="H6:H7"/>
    <mergeCell ref="I6:I7"/>
    <mergeCell ref="J6:J7"/>
  </mergeCells>
  <pageMargins left="0.7" right="0.7" top="0.75" bottom="0.75" header="0.3" footer="0.3"/>
  <pageSetup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Rozvaha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Jeřábková</dc:creator>
  <cp:lastModifiedBy>Lenka Jeřábková</cp:lastModifiedBy>
  <dcterms:created xsi:type="dcterms:W3CDTF">2020-11-28T22:47:44Z</dcterms:created>
  <dcterms:modified xsi:type="dcterms:W3CDTF">2020-11-28T22:48:56Z</dcterms:modified>
</cp:coreProperties>
</file>