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ka.Jerabkova\Downloads\vyvěšený návrh rozpočtu na rok 2021\"/>
    </mc:Choice>
  </mc:AlternateContent>
  <xr:revisionPtr revIDLastSave="0" documentId="8_{3A2D516E-567E-4465-BB60-0FD113E704CC}" xr6:coauthVersionLast="45" xr6:coauthVersionMax="45" xr10:uidLastSave="{00000000-0000-0000-0000-000000000000}"/>
  <bookViews>
    <workbookView xWindow="-108" yWindow="-108" windowWidth="23256" windowHeight="12576" xr2:uid="{8554B122-0D04-4411-B242-D51A4BA0D2AE}"/>
  </bookViews>
  <sheets>
    <sheet name="NÁVRH ROZPOČTU 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5" i="1" l="1"/>
  <c r="K94" i="1"/>
  <c r="K93" i="1"/>
  <c r="J93" i="1"/>
  <c r="J92" i="1"/>
  <c r="D92" i="1"/>
  <c r="C92" i="1"/>
  <c r="I91" i="1"/>
  <c r="H91" i="1"/>
  <c r="G91" i="1"/>
  <c r="F91" i="1"/>
  <c r="E91" i="1"/>
  <c r="E98" i="1" s="1"/>
  <c r="D91" i="1"/>
  <c r="C91" i="1"/>
  <c r="I85" i="1"/>
  <c r="G85" i="1"/>
  <c r="K86" i="1"/>
  <c r="J86" i="1"/>
  <c r="H85" i="1"/>
  <c r="E85" i="1"/>
  <c r="D85" i="1"/>
  <c r="C85" i="1"/>
  <c r="C98" i="1" s="1"/>
  <c r="K84" i="1"/>
  <c r="J84" i="1"/>
  <c r="K83" i="1"/>
  <c r="H79" i="1"/>
  <c r="K82" i="1"/>
  <c r="K81" i="1"/>
  <c r="J81" i="1"/>
  <c r="J80" i="1"/>
  <c r="I79" i="1"/>
  <c r="G79" i="1"/>
  <c r="F79" i="1"/>
  <c r="E79" i="1"/>
  <c r="D79" i="1"/>
  <c r="C79" i="1"/>
  <c r="J75" i="1"/>
  <c r="K74" i="1"/>
  <c r="F69" i="1"/>
  <c r="K73" i="1"/>
  <c r="J73" i="1"/>
  <c r="J71" i="1"/>
  <c r="K71" i="1"/>
  <c r="H69" i="1"/>
  <c r="G69" i="1"/>
  <c r="E69" i="1"/>
  <c r="D69" i="1"/>
  <c r="C69" i="1"/>
  <c r="K68" i="1"/>
  <c r="K67" i="1"/>
  <c r="F62" i="1"/>
  <c r="K66" i="1"/>
  <c r="J66" i="1"/>
  <c r="K65" i="1"/>
  <c r="K64" i="1"/>
  <c r="K63" i="1"/>
  <c r="J63" i="1"/>
  <c r="H62" i="1"/>
  <c r="G62" i="1"/>
  <c r="E62" i="1"/>
  <c r="D62" i="1"/>
  <c r="C62" i="1"/>
  <c r="K61" i="1"/>
  <c r="K59" i="1"/>
  <c r="J59" i="1"/>
  <c r="J58" i="1"/>
  <c r="K58" i="1"/>
  <c r="K57" i="1"/>
  <c r="J56" i="1"/>
  <c r="K52" i="1"/>
  <c r="J52" i="1"/>
  <c r="K51" i="1"/>
  <c r="J51" i="1"/>
  <c r="K50" i="1"/>
  <c r="K49" i="1"/>
  <c r="J49" i="1"/>
  <c r="K48" i="1"/>
  <c r="J48" i="1"/>
  <c r="K47" i="1"/>
  <c r="J46" i="1"/>
  <c r="K46" i="1"/>
  <c r="K45" i="1"/>
  <c r="J45" i="1"/>
  <c r="K44" i="1"/>
  <c r="H34" i="1"/>
  <c r="K43" i="1"/>
  <c r="J43" i="1"/>
  <c r="K42" i="1"/>
  <c r="K41" i="1"/>
  <c r="K40" i="1"/>
  <c r="K39" i="1"/>
  <c r="J39" i="1"/>
  <c r="J38" i="1"/>
  <c r="K38" i="1"/>
  <c r="I37" i="1"/>
  <c r="I36" i="1"/>
  <c r="I34" i="1" s="1"/>
  <c r="K35" i="1"/>
  <c r="F34" i="1"/>
  <c r="E34" i="1"/>
  <c r="D34" i="1"/>
  <c r="D98" i="1" s="1"/>
  <c r="C34" i="1"/>
  <c r="J32" i="1"/>
  <c r="K32" i="1"/>
  <c r="K31" i="1"/>
  <c r="J30" i="1"/>
  <c r="K29" i="1"/>
  <c r="J29" i="1"/>
  <c r="K28" i="1"/>
  <c r="J28" i="1"/>
  <c r="K27" i="1"/>
  <c r="K25" i="1"/>
  <c r="J25" i="1"/>
  <c r="K24" i="1"/>
  <c r="J24" i="1"/>
  <c r="K23" i="1"/>
  <c r="H21" i="1"/>
  <c r="G21" i="1"/>
  <c r="J22" i="1"/>
  <c r="I21" i="1"/>
  <c r="E21" i="1"/>
  <c r="D21" i="1"/>
  <c r="C21" i="1"/>
  <c r="K20" i="1"/>
  <c r="K19" i="1"/>
  <c r="H18" i="1"/>
  <c r="G18" i="1"/>
  <c r="F18" i="1"/>
  <c r="E18" i="1"/>
  <c r="D18" i="1"/>
  <c r="C18" i="1"/>
  <c r="H12" i="1"/>
  <c r="G12" i="1"/>
  <c r="E12" i="1"/>
  <c r="D12" i="1"/>
  <c r="C12" i="1"/>
  <c r="K11" i="1"/>
  <c r="K9" i="1"/>
  <c r="H9" i="1"/>
  <c r="K8" i="1"/>
  <c r="J8" i="1"/>
  <c r="J7" i="1"/>
  <c r="K7" i="1"/>
  <c r="F12" i="1"/>
  <c r="K85" i="1" l="1"/>
  <c r="J34" i="1"/>
  <c r="H98" i="1"/>
  <c r="I98" i="1"/>
  <c r="K21" i="1"/>
  <c r="K79" i="1"/>
  <c r="J79" i="1"/>
  <c r="J50" i="1"/>
  <c r="F21" i="1"/>
  <c r="J21" i="1" s="1"/>
  <c r="G34" i="1"/>
  <c r="G98" i="1" s="1"/>
  <c r="J35" i="1"/>
  <c r="K75" i="1"/>
  <c r="J82" i="1"/>
  <c r="F85" i="1"/>
  <c r="F98" i="1" s="1"/>
  <c r="J91" i="1"/>
  <c r="K92" i="1"/>
  <c r="K95" i="1"/>
  <c r="J64" i="1"/>
  <c r="J67" i="1"/>
  <c r="J74" i="1"/>
  <c r="K91" i="1"/>
  <c r="J27" i="1"/>
  <c r="J41" i="1"/>
  <c r="K22" i="1"/>
  <c r="J31" i="1"/>
  <c r="J42" i="1"/>
  <c r="J57" i="1"/>
  <c r="J94" i="1"/>
  <c r="J9" i="1"/>
  <c r="J11" i="1"/>
  <c r="I12" i="1"/>
  <c r="J19" i="1"/>
  <c r="K30" i="1"/>
  <c r="J44" i="1"/>
  <c r="J47" i="1"/>
  <c r="K56" i="1"/>
  <c r="J61" i="1"/>
  <c r="I62" i="1"/>
  <c r="J65" i="1"/>
  <c r="J68" i="1"/>
  <c r="I69" i="1"/>
  <c r="K80" i="1"/>
  <c r="J83" i="1"/>
  <c r="I18" i="1"/>
  <c r="K98" i="1" l="1"/>
  <c r="J98" i="1"/>
  <c r="K34" i="1"/>
  <c r="J12" i="1"/>
  <c r="K12" i="1"/>
  <c r="J62" i="1"/>
  <c r="K62" i="1"/>
  <c r="J69" i="1"/>
  <c r="K69" i="1"/>
  <c r="J85" i="1"/>
  <c r="K18" i="1"/>
  <c r="J18" i="1"/>
</calcChain>
</file>

<file path=xl/sharedStrings.xml><?xml version="1.0" encoding="utf-8"?>
<sst xmlns="http://schemas.openxmlformats.org/spreadsheetml/2006/main" count="128" uniqueCount="103">
  <si>
    <t>Návrh rozpočtu města Mníšek pod Brdy na rok 2021</t>
  </si>
  <si>
    <t xml:space="preserve">PŘÍJMY </t>
  </si>
  <si>
    <t>Ukazatel</t>
  </si>
  <si>
    <t>Rozpočet 2018</t>
  </si>
  <si>
    <t>Rozpočet 2020</t>
  </si>
  <si>
    <t>Rozpočet 2021</t>
  </si>
  <si>
    <t>% 2021/2020 schv. rozp.</t>
  </si>
  <si>
    <t>% 2021/2020 uprav. rozp.</t>
  </si>
  <si>
    <t xml:space="preserve">Schválený rozpočet </t>
  </si>
  <si>
    <t>Upravený rozpočet</t>
  </si>
  <si>
    <t>Skutečnost k 31.12.</t>
  </si>
  <si>
    <t>Skutečnost k 28.11.2020</t>
  </si>
  <si>
    <t>Třída 1 - Daňové příjmy</t>
  </si>
  <si>
    <t>Třída 2 - Nedaňové příjmy</t>
  </si>
  <si>
    <t>Třída 3 - Komunální služby a majetek města</t>
  </si>
  <si>
    <t>Třída 3 - Kapitálové příjmy</t>
  </si>
  <si>
    <t>Třída 4 - Přijaté transfery</t>
  </si>
  <si>
    <t>Příjmy celkem</t>
  </si>
  <si>
    <t>VÝDAJE - závazné ukazatele ODPA (paragraf)</t>
  </si>
  <si>
    <t>Ukazatel -  paragraf</t>
  </si>
  <si>
    <t>Zemědělství a hospodářství</t>
  </si>
  <si>
    <t>Ozdravování polních a speciálních plodin</t>
  </si>
  <si>
    <t>Neinvestiční trasfery - myslivecké sdružení</t>
  </si>
  <si>
    <t>Průmyslová a ostatní odvětví hospodářství</t>
  </si>
  <si>
    <t>Vnitřní obchod</t>
  </si>
  <si>
    <t>Cestovní ruch</t>
  </si>
  <si>
    <t>Silnice</t>
  </si>
  <si>
    <t>Ostatní záležitostí pozemních komunikací</t>
  </si>
  <si>
    <t>Provoz veřejné silniční dopravy</t>
  </si>
  <si>
    <t>Dopravní obslužnost</t>
  </si>
  <si>
    <t>Bezpečnost silničního provozu</t>
  </si>
  <si>
    <t>Ostatní záležitosti v silniční dopravě</t>
  </si>
  <si>
    <t>Pitná voda</t>
  </si>
  <si>
    <t>Odvádění a čištění odpadních vod</t>
  </si>
  <si>
    <t>Vodní díla v zemědělské krajině</t>
  </si>
  <si>
    <t>Nakládání s povrchovými vodami</t>
  </si>
  <si>
    <t>Služby pro obyvatelstvo</t>
  </si>
  <si>
    <t>Mateřské školy</t>
  </si>
  <si>
    <t>z toho Mateřská škola 9. května</t>
  </si>
  <si>
    <t>z toho Mateřská škola Nová</t>
  </si>
  <si>
    <t>Základní škola č.p. 420</t>
  </si>
  <si>
    <t>Základní škola č.p. 886</t>
  </si>
  <si>
    <t>Ostatní neinvestiční transfery</t>
  </si>
  <si>
    <t>ZUŠ</t>
  </si>
  <si>
    <t>Městské knihovny</t>
  </si>
  <si>
    <t>Obecní kronika - fotomateriál a služby</t>
  </si>
  <si>
    <t>Zachování a obnova kulturních památek</t>
  </si>
  <si>
    <t>Pořízení, zachování a obnova hodnot místního kulturního, národního a historického povědomí</t>
  </si>
  <si>
    <t>Rozhlas, televize</t>
  </si>
  <si>
    <t>Místní Zpravodaj</t>
  </si>
  <si>
    <t>Zájmová činnost v kultuře - MKS</t>
  </si>
  <si>
    <t>Společenské akce města</t>
  </si>
  <si>
    <t>Sportovní zařízení v majetku města</t>
  </si>
  <si>
    <t>Podpora sportovních oddílů, akcí</t>
  </si>
  <si>
    <t>Využití volného času dětí a mládeže</t>
  </si>
  <si>
    <t>Ordinace praktických lékařů</t>
  </si>
  <si>
    <t>Příspěvek záchranné službě</t>
  </si>
  <si>
    <t>Příspěvek individuální bytové výstavby</t>
  </si>
  <si>
    <t>Bytové hospodářství</t>
  </si>
  <si>
    <t>Nebytové hospodářství</t>
  </si>
  <si>
    <t>Veřejné osvětlení</t>
  </si>
  <si>
    <t>Pohřebnictví</t>
  </si>
  <si>
    <t>Územní plánování</t>
  </si>
  <si>
    <t>Územní rozvoj</t>
  </si>
  <si>
    <t>Komunální služby</t>
  </si>
  <si>
    <t>Komunální služby a územní rozvoj</t>
  </si>
  <si>
    <t>Sběr a svoz komunálního odpadu</t>
  </si>
  <si>
    <t>Sběr a svoz odpadů, Sběrný dvůr</t>
  </si>
  <si>
    <t>Sběr a svoz komunálního odpadu - tříděný odpad</t>
  </si>
  <si>
    <t>Údržba skládky v Ďolíkách</t>
  </si>
  <si>
    <t>Péče o vzhled obcí a veřejnou zeleň</t>
  </si>
  <si>
    <t>Sociální věci</t>
  </si>
  <si>
    <t>Veřejně prospěšné práce</t>
  </si>
  <si>
    <t>Sociální fond</t>
  </si>
  <si>
    <t>Sociální fond - charita</t>
  </si>
  <si>
    <t>Pečovatelská služba</t>
  </si>
  <si>
    <t>Domov pro seniory</t>
  </si>
  <si>
    <t>Klub důchodců</t>
  </si>
  <si>
    <t>Bezpečnost státu</t>
  </si>
  <si>
    <t>Městská policie</t>
  </si>
  <si>
    <t>Krizové řízení</t>
  </si>
  <si>
    <t>Krizová opatření</t>
  </si>
  <si>
    <t>Pult centrální ochrany</t>
  </si>
  <si>
    <t>Požární ochrana  - dobrovolná část</t>
  </si>
  <si>
    <t>Všeobecná veřejná správa a služby</t>
  </si>
  <si>
    <t>Zastupitelstva obcí - odměny + PK</t>
  </si>
  <si>
    <t>Volby do parlamentu ČR</t>
  </si>
  <si>
    <t>Volby do zastupitelstev v územních celcích</t>
  </si>
  <si>
    <t>Volby do evropského parlamentu</t>
  </si>
  <si>
    <t>Volba prezidenta republiky</t>
  </si>
  <si>
    <t>Městský úřad</t>
  </si>
  <si>
    <t>Činnost místní správy</t>
  </si>
  <si>
    <t>Obecné příjmy a výdaje z finančních operací</t>
  </si>
  <si>
    <t>Pojištění</t>
  </si>
  <si>
    <t>Ostatní finanční operace</t>
  </si>
  <si>
    <t>Finanční vypořádání minulých let</t>
  </si>
  <si>
    <t>Ostatní činnosti jinde nezařazené</t>
  </si>
  <si>
    <t>Výdaje celkem</t>
  </si>
  <si>
    <t xml:space="preserve">Schváleno radou města dne :                 </t>
  </si>
  <si>
    <t>Doporučeno finančním výborem</t>
  </si>
  <si>
    <t xml:space="preserve">K projednání zastupitelstvem města dne : </t>
  </si>
  <si>
    <t xml:space="preserve">V Mníšku pod Brdy dne :  </t>
  </si>
  <si>
    <t>Vyvěšeno 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</si>
</sst>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5" x14ac:knownFonts="1">
    <font>
      <sz val="11"/>
      <color indexed="8"/>
      <name val="Calibri"/>
      <family val="2"/>
      <scheme val="minor"/>
    </font>
    <font>
      <sz val="10"/>
      <name val="Arial"/>
      <family val="2"/>
      <charset val="238"/>
    </font>
    <font>
      <b/>
      <sz val="18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/>
    <xf numFmtId="0" fontId="2" fillId="0" borderId="0" xfId="2" applyFont="1"/>
    <xf numFmtId="0" fontId="3" fillId="0" borderId="0" xfId="3" applyFont="1"/>
    <xf numFmtId="3" fontId="4" fillId="0" borderId="0" xfId="2" applyNumberFormat="1" applyFont="1"/>
    <xf numFmtId="4" fontId="4" fillId="0" borderId="0" xfId="2" applyNumberFormat="1" applyFont="1"/>
    <xf numFmtId="164" fontId="4" fillId="0" borderId="0" xfId="2" applyNumberFormat="1" applyFont="1"/>
    <xf numFmtId="0" fontId="1" fillId="0" borderId="0" xfId="3"/>
    <xf numFmtId="0" fontId="6" fillId="0" borderId="0" xfId="3" applyFont="1"/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3" fontId="7" fillId="2" borderId="3" xfId="2" applyNumberFormat="1" applyFont="1" applyFill="1" applyBorder="1" applyAlignment="1">
      <alignment horizontal="center" vertical="center" wrapText="1"/>
    </xf>
    <xf numFmtId="3" fontId="7" fillId="2" borderId="4" xfId="2" applyNumberFormat="1" applyFont="1" applyFill="1" applyBorder="1" applyAlignment="1">
      <alignment horizontal="center" vertical="center" wrapText="1"/>
    </xf>
    <xf numFmtId="3" fontId="7" fillId="2" borderId="5" xfId="2" applyNumberFormat="1" applyFont="1" applyFill="1" applyBorder="1" applyAlignment="1">
      <alignment horizontal="center" vertical="center" wrapText="1"/>
    </xf>
    <xf numFmtId="3" fontId="7" fillId="3" borderId="6" xfId="2" applyNumberFormat="1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3" fontId="8" fillId="2" borderId="9" xfId="2" applyNumberFormat="1" applyFont="1" applyFill="1" applyBorder="1" applyAlignment="1">
      <alignment horizontal="center" vertical="center" wrapText="1"/>
    </xf>
    <xf numFmtId="3" fontId="8" fillId="2" borderId="10" xfId="2" applyNumberFormat="1" applyFont="1" applyFill="1" applyBorder="1" applyAlignment="1">
      <alignment horizontal="center" vertical="center" wrapText="1"/>
    </xf>
    <xf numFmtId="4" fontId="8" fillId="2" borderId="11" xfId="2" applyNumberFormat="1" applyFont="1" applyFill="1" applyBorder="1" applyAlignment="1">
      <alignment horizontal="center" vertical="center" wrapText="1"/>
    </xf>
    <xf numFmtId="4" fontId="8" fillId="2" borderId="12" xfId="2" applyNumberFormat="1" applyFont="1" applyFill="1" applyBorder="1" applyAlignment="1">
      <alignment horizontal="center" vertical="center" wrapText="1"/>
    </xf>
    <xf numFmtId="3" fontId="7" fillId="3" borderId="13" xfId="2" applyNumberFormat="1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8" fillId="0" borderId="14" xfId="2" applyFont="1" applyBorder="1" applyAlignment="1">
      <alignment vertical="center"/>
    </xf>
    <xf numFmtId="3" fontId="8" fillId="0" borderId="14" xfId="2" applyNumberFormat="1" applyFont="1" applyBorder="1" applyAlignment="1">
      <alignment vertical="center"/>
    </xf>
    <xf numFmtId="3" fontId="8" fillId="0" borderId="15" xfId="2" applyNumberFormat="1" applyFont="1" applyBorder="1" applyAlignment="1">
      <alignment vertical="center"/>
    </xf>
    <xf numFmtId="3" fontId="8" fillId="0" borderId="16" xfId="2" applyNumberFormat="1" applyFont="1" applyBorder="1" applyAlignment="1">
      <alignment vertical="center"/>
    </xf>
    <xf numFmtId="3" fontId="8" fillId="0" borderId="17" xfId="2" applyNumberFormat="1" applyFont="1" applyBorder="1" applyAlignment="1">
      <alignment vertical="center"/>
    </xf>
    <xf numFmtId="3" fontId="8" fillId="3" borderId="18" xfId="2" applyNumberFormat="1" applyFont="1" applyFill="1" applyBorder="1" applyAlignment="1">
      <alignment vertical="center"/>
    </xf>
    <xf numFmtId="165" fontId="8" fillId="0" borderId="19" xfId="1" applyNumberFormat="1" applyFont="1" applyBorder="1"/>
    <xf numFmtId="0" fontId="8" fillId="0" borderId="20" xfId="2" applyFont="1" applyBorder="1" applyAlignment="1">
      <alignment vertical="center"/>
    </xf>
    <xf numFmtId="3" fontId="8" fillId="0" borderId="20" xfId="2" applyNumberFormat="1" applyFont="1" applyBorder="1" applyAlignment="1">
      <alignment vertical="center"/>
    </xf>
    <xf numFmtId="3" fontId="8" fillId="0" borderId="21" xfId="2" applyNumberFormat="1" applyFont="1" applyBorder="1" applyAlignment="1">
      <alignment vertical="center"/>
    </xf>
    <xf numFmtId="3" fontId="8" fillId="0" borderId="22" xfId="2" applyNumberFormat="1" applyFont="1" applyBorder="1" applyAlignment="1">
      <alignment vertical="center"/>
    </xf>
    <xf numFmtId="3" fontId="8" fillId="0" borderId="23" xfId="2" applyNumberFormat="1" applyFont="1" applyBorder="1" applyAlignment="1">
      <alignment vertical="center"/>
    </xf>
    <xf numFmtId="3" fontId="8" fillId="0" borderId="24" xfId="2" applyNumberFormat="1" applyFont="1" applyBorder="1" applyAlignment="1">
      <alignment vertical="center"/>
    </xf>
    <xf numFmtId="0" fontId="9" fillId="2" borderId="25" xfId="3" applyFont="1" applyFill="1" applyBorder="1" applyAlignment="1">
      <alignment wrapText="1"/>
    </xf>
    <xf numFmtId="0" fontId="9" fillId="2" borderId="26" xfId="3" applyFont="1" applyFill="1" applyBorder="1" applyAlignment="1">
      <alignment wrapText="1"/>
    </xf>
    <xf numFmtId="3" fontId="9" fillId="2" borderId="27" xfId="3" applyNumberFormat="1" applyFont="1" applyFill="1" applyBorder="1"/>
    <xf numFmtId="3" fontId="9" fillId="2" borderId="25" xfId="3" applyNumberFormat="1" applyFont="1" applyFill="1" applyBorder="1"/>
    <xf numFmtId="3" fontId="7" fillId="3" borderId="28" xfId="3" applyNumberFormat="1" applyFont="1" applyFill="1" applyBorder="1"/>
    <xf numFmtId="165" fontId="7" fillId="0" borderId="26" xfId="1" applyNumberFormat="1" applyFont="1" applyBorder="1"/>
    <xf numFmtId="3" fontId="1" fillId="0" borderId="0" xfId="3" applyNumberFormat="1"/>
    <xf numFmtId="0" fontId="10" fillId="4" borderId="3" xfId="2" applyFont="1" applyFill="1" applyBorder="1" applyAlignment="1">
      <alignment horizontal="center" vertical="center"/>
    </xf>
    <xf numFmtId="0" fontId="10" fillId="4" borderId="5" xfId="2" applyFont="1" applyFill="1" applyBorder="1" applyAlignment="1">
      <alignment horizontal="center" vertical="center"/>
    </xf>
    <xf numFmtId="3" fontId="10" fillId="4" borderId="14" xfId="2" applyNumberFormat="1" applyFont="1" applyFill="1" applyBorder="1" applyAlignment="1">
      <alignment vertical="center"/>
    </xf>
    <xf numFmtId="165" fontId="10" fillId="4" borderId="19" xfId="1" applyNumberFormat="1" applyFont="1" applyFill="1" applyBorder="1"/>
    <xf numFmtId="0" fontId="11" fillId="0" borderId="20" xfId="2" applyFont="1" applyBorder="1" applyAlignment="1">
      <alignment vertical="center"/>
    </xf>
    <xf numFmtId="3" fontId="11" fillId="0" borderId="23" xfId="2" applyNumberFormat="1" applyFont="1" applyBorder="1" applyAlignment="1">
      <alignment vertical="center"/>
    </xf>
    <xf numFmtId="165" fontId="11" fillId="0" borderId="19" xfId="1" applyNumberFormat="1" applyFont="1" applyBorder="1"/>
    <xf numFmtId="0" fontId="4" fillId="0" borderId="20" xfId="2" applyFont="1" applyBorder="1" applyAlignment="1">
      <alignment vertical="center" wrapText="1"/>
    </xf>
    <xf numFmtId="3" fontId="10" fillId="3" borderId="18" xfId="2" applyNumberFormat="1" applyFont="1" applyFill="1" applyBorder="1" applyAlignment="1">
      <alignment vertical="center"/>
    </xf>
    <xf numFmtId="0" fontId="6" fillId="2" borderId="25" xfId="3" applyFont="1" applyFill="1" applyBorder="1" applyAlignment="1">
      <alignment horizontal="center" wrapText="1"/>
    </xf>
    <xf numFmtId="0" fontId="6" fillId="2" borderId="26" xfId="3" applyFont="1" applyFill="1" applyBorder="1" applyAlignment="1">
      <alignment horizontal="center" wrapText="1"/>
    </xf>
    <xf numFmtId="3" fontId="6" fillId="2" borderId="27" xfId="3" applyNumberFormat="1" applyFont="1" applyFill="1" applyBorder="1"/>
    <xf numFmtId="3" fontId="6" fillId="2" borderId="25" xfId="3" applyNumberFormat="1" applyFont="1" applyFill="1" applyBorder="1"/>
    <xf numFmtId="3" fontId="6" fillId="3" borderId="28" xfId="2" applyNumberFormat="1" applyFont="1" applyFill="1" applyBorder="1" applyAlignment="1">
      <alignment vertical="center"/>
    </xf>
    <xf numFmtId="165" fontId="6" fillId="2" borderId="26" xfId="1" applyNumberFormat="1" applyFont="1" applyFill="1" applyBorder="1"/>
    <xf numFmtId="0" fontId="12" fillId="0" borderId="0" xfId="3" applyFont="1"/>
    <xf numFmtId="0" fontId="7" fillId="0" borderId="0" xfId="3" applyFont="1"/>
    <xf numFmtId="3" fontId="12" fillId="0" borderId="0" xfId="3" applyNumberFormat="1" applyFont="1" applyAlignment="1">
      <alignment horizontal="right"/>
    </xf>
    <xf numFmtId="0" fontId="13" fillId="0" borderId="0" xfId="0" applyFont="1"/>
    <xf numFmtId="3" fontId="7" fillId="0" borderId="0" xfId="3" applyNumberFormat="1" applyFont="1" applyAlignment="1">
      <alignment horizontal="right"/>
    </xf>
    <xf numFmtId="4" fontId="7" fillId="0" borderId="0" xfId="3" applyNumberFormat="1" applyFont="1" applyAlignment="1">
      <alignment horizontal="right"/>
    </xf>
    <xf numFmtId="0" fontId="9" fillId="0" borderId="0" xfId="3" applyFont="1"/>
    <xf numFmtId="0" fontId="1" fillId="0" borderId="0" xfId="0" applyFont="1"/>
    <xf numFmtId="14" fontId="0" fillId="0" borderId="0" xfId="0" applyNumberFormat="1"/>
    <xf numFmtId="3" fontId="9" fillId="0" borderId="0" xfId="3" applyNumberFormat="1" applyFont="1" applyAlignment="1">
      <alignment horizontal="left"/>
    </xf>
    <xf numFmtId="0" fontId="1" fillId="0" borderId="16" xfId="0" applyFont="1" applyBorder="1"/>
    <xf numFmtId="0" fontId="0" fillId="0" borderId="16" xfId="0" applyBorder="1"/>
    <xf numFmtId="14" fontId="0" fillId="0" borderId="16" xfId="0" applyNumberFormat="1" applyBorder="1"/>
    <xf numFmtId="3" fontId="9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4" fontId="4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left"/>
    </xf>
    <xf numFmtId="0" fontId="4" fillId="0" borderId="0" xfId="3" applyFont="1"/>
    <xf numFmtId="3" fontId="7" fillId="0" borderId="0" xfId="3" applyNumberFormat="1" applyFont="1"/>
    <xf numFmtId="4" fontId="7" fillId="0" borderId="0" xfId="3" applyNumberFormat="1" applyFont="1"/>
    <xf numFmtId="3" fontId="4" fillId="0" borderId="0" xfId="3" applyNumberFormat="1" applyFont="1"/>
    <xf numFmtId="4" fontId="4" fillId="0" borderId="0" xfId="3" applyNumberFormat="1" applyFont="1"/>
    <xf numFmtId="3" fontId="7" fillId="0" borderId="0" xfId="3" applyNumberFormat="1" applyFont="1" applyAlignment="1">
      <alignment horizontal="center"/>
    </xf>
    <xf numFmtId="4" fontId="7" fillId="0" borderId="0" xfId="3" applyNumberFormat="1" applyFont="1" applyAlignment="1">
      <alignment horizontal="center"/>
    </xf>
    <xf numFmtId="3" fontId="10" fillId="0" borderId="0" xfId="3" applyNumberFormat="1" applyFont="1" applyAlignment="1">
      <alignment horizontal="center"/>
    </xf>
    <xf numFmtId="4" fontId="10" fillId="0" borderId="0" xfId="3" applyNumberFormat="1" applyFont="1" applyAlignment="1">
      <alignment horizontal="center"/>
    </xf>
    <xf numFmtId="0" fontId="10" fillId="0" borderId="0" xfId="3" applyFont="1"/>
    <xf numFmtId="3" fontId="10" fillId="0" borderId="0" xfId="3" applyNumberFormat="1" applyFont="1" applyAlignment="1">
      <alignment horizontal="right"/>
    </xf>
    <xf numFmtId="4" fontId="10" fillId="0" borderId="0" xfId="3" applyNumberFormat="1" applyFont="1" applyAlignment="1">
      <alignment horizontal="right"/>
    </xf>
    <xf numFmtId="3" fontId="10" fillId="0" borderId="0" xfId="3" applyNumberFormat="1" applyFont="1"/>
    <xf numFmtId="4" fontId="10" fillId="0" borderId="0" xfId="3" applyNumberFormat="1" applyFont="1"/>
    <xf numFmtId="3" fontId="14" fillId="0" borderId="0" xfId="3" applyNumberFormat="1" applyFont="1"/>
    <xf numFmtId="4" fontId="14" fillId="0" borderId="0" xfId="3" applyNumberFormat="1" applyFont="1"/>
    <xf numFmtId="0" fontId="14" fillId="0" borderId="0" xfId="3" applyFont="1"/>
    <xf numFmtId="14" fontId="4" fillId="0" borderId="0" xfId="3" applyNumberFormat="1" applyFont="1"/>
  </cellXfs>
  <cellStyles count="4">
    <cellStyle name="Normální" xfId="0" builtinId="0"/>
    <cellStyle name="Normální 8" xfId="3" xr:uid="{81DE2648-C91A-4A95-B38F-BEE921D5A0C7}"/>
    <cellStyle name="normální_čerp.-celek 1.-9.09" xfId="2" xr:uid="{05EEDFCC-76A9-4A27-B423-12F14EF11901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D6C55-FDF7-400E-8D3E-F0B74ABA059D}">
  <dimension ref="A1:K505"/>
  <sheetViews>
    <sheetView tabSelected="1" zoomScale="136" zoomScaleNormal="136" workbookViewId="0">
      <selection activeCell="H20" sqref="H20"/>
    </sheetView>
  </sheetViews>
  <sheetFormatPr defaultRowHeight="14.4" x14ac:dyDescent="0.3"/>
  <cols>
    <col min="1" max="1" width="10.44140625" customWidth="1"/>
    <col min="2" max="2" width="38.33203125" customWidth="1"/>
    <col min="3" max="3" width="16.6640625" hidden="1" customWidth="1"/>
    <col min="4" max="4" width="18.88671875" hidden="1" customWidth="1"/>
    <col min="5" max="5" width="0.109375" customWidth="1"/>
    <col min="6" max="6" width="17.6640625" customWidth="1"/>
    <col min="7" max="7" width="17.44140625" customWidth="1"/>
    <col min="8" max="8" width="17.33203125" customWidth="1"/>
    <col min="9" max="9" width="14.6640625" customWidth="1"/>
    <col min="10" max="11" width="16.88671875" customWidth="1"/>
  </cols>
  <sheetData>
    <row r="1" spans="1:11" ht="23.4" x14ac:dyDescent="0.45">
      <c r="A1" s="1" t="s">
        <v>0</v>
      </c>
      <c r="B1" s="1"/>
      <c r="C1" s="2"/>
      <c r="D1" s="2"/>
      <c r="E1" s="2"/>
      <c r="F1" s="3"/>
      <c r="G1" s="4"/>
      <c r="H1" s="4"/>
      <c r="I1" s="3"/>
      <c r="J1" s="5"/>
      <c r="K1" s="5"/>
    </row>
    <row r="2" spans="1:1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8" x14ac:dyDescent="0.35">
      <c r="A3" s="7" t="s">
        <v>1</v>
      </c>
      <c r="B3" s="7"/>
      <c r="C3" s="6"/>
      <c r="D3" s="6"/>
      <c r="E3" s="6"/>
      <c r="F3" s="6"/>
      <c r="G3" s="6"/>
      <c r="H3" s="6"/>
      <c r="I3" s="6"/>
      <c r="J3" s="6"/>
      <c r="K3" s="6"/>
    </row>
    <row r="4" spans="1:11" ht="18.600000000000001" thickBot="1" x14ac:dyDescent="0.4">
      <c r="A4" s="7"/>
      <c r="B4" s="7"/>
      <c r="C4" s="6"/>
      <c r="D4" s="6"/>
      <c r="E4" s="6"/>
      <c r="F4" s="6"/>
      <c r="G4" s="6"/>
      <c r="H4" s="6"/>
      <c r="I4" s="6"/>
      <c r="J4" s="6"/>
      <c r="K4" s="6"/>
    </row>
    <row r="5" spans="1:11" ht="15.6" x14ac:dyDescent="0.3">
      <c r="A5" s="8" t="s">
        <v>2</v>
      </c>
      <c r="B5" s="9"/>
      <c r="C5" s="10" t="s">
        <v>3</v>
      </c>
      <c r="D5" s="11"/>
      <c r="E5" s="11"/>
      <c r="F5" s="10" t="s">
        <v>4</v>
      </c>
      <c r="G5" s="11"/>
      <c r="H5" s="12"/>
      <c r="I5" s="13" t="s">
        <v>5</v>
      </c>
      <c r="J5" s="14" t="s">
        <v>6</v>
      </c>
      <c r="K5" s="14" t="s">
        <v>7</v>
      </c>
    </row>
    <row r="6" spans="1:11" ht="30" customHeight="1" thickBot="1" x14ac:dyDescent="0.35">
      <c r="A6" s="15"/>
      <c r="B6" s="16"/>
      <c r="C6" s="17" t="s">
        <v>8</v>
      </c>
      <c r="D6" s="18" t="s">
        <v>9</v>
      </c>
      <c r="E6" s="19" t="s">
        <v>10</v>
      </c>
      <c r="F6" s="17" t="s">
        <v>8</v>
      </c>
      <c r="G6" s="18" t="s">
        <v>9</v>
      </c>
      <c r="H6" s="20" t="s">
        <v>11</v>
      </c>
      <c r="I6" s="21"/>
      <c r="J6" s="22"/>
      <c r="K6" s="22"/>
    </row>
    <row r="7" spans="1:11" x14ac:dyDescent="0.3">
      <c r="A7" s="23" t="s">
        <v>12</v>
      </c>
      <c r="B7" s="23"/>
      <c r="C7" s="24">
        <v>72655</v>
      </c>
      <c r="D7" s="25">
        <v>88389</v>
      </c>
      <c r="E7" s="26">
        <v>97313</v>
      </c>
      <c r="F7" s="27">
        <v>105780000</v>
      </c>
      <c r="G7" s="27">
        <v>91162060</v>
      </c>
      <c r="H7" s="27">
        <v>88109900.299999997</v>
      </c>
      <c r="I7" s="28">
        <v>84310000</v>
      </c>
      <c r="J7" s="29">
        <f>+I7/F7</f>
        <v>0.79703157496691246</v>
      </c>
      <c r="K7" s="29">
        <f>+I7/G7</f>
        <v>0.9248364944802695</v>
      </c>
    </row>
    <row r="8" spans="1:11" x14ac:dyDescent="0.3">
      <c r="A8" s="30" t="s">
        <v>13</v>
      </c>
      <c r="B8" s="30"/>
      <c r="C8" s="31">
        <v>11003</v>
      </c>
      <c r="D8" s="32">
        <v>11219</v>
      </c>
      <c r="E8" s="33">
        <v>12069</v>
      </c>
      <c r="F8" s="34">
        <v>11538000</v>
      </c>
      <c r="G8" s="34">
        <v>13330000</v>
      </c>
      <c r="H8" s="34">
        <v>11709418</v>
      </c>
      <c r="I8" s="28">
        <v>12376000</v>
      </c>
      <c r="J8" s="29">
        <f t="shared" ref="J8:J12" si="0">+I8/F8</f>
        <v>1.0726295718495407</v>
      </c>
      <c r="K8" s="29">
        <f>+I8/G8</f>
        <v>0.92843210802700671</v>
      </c>
    </row>
    <row r="9" spans="1:11" x14ac:dyDescent="0.3">
      <c r="A9" s="30" t="s">
        <v>14</v>
      </c>
      <c r="B9" s="30"/>
      <c r="C9" s="31">
        <v>5020</v>
      </c>
      <c r="D9" s="32">
        <v>5020</v>
      </c>
      <c r="E9" s="33">
        <v>521</v>
      </c>
      <c r="F9" s="34">
        <v>2440000</v>
      </c>
      <c r="G9" s="34">
        <v>2495000</v>
      </c>
      <c r="H9" s="34">
        <f>4627704.97-H10</f>
        <v>3451987.9699999997</v>
      </c>
      <c r="I9" s="28">
        <v>3205000</v>
      </c>
      <c r="J9" s="29">
        <f t="shared" si="0"/>
        <v>1.3135245901639345</v>
      </c>
      <c r="K9" s="29">
        <f>+I9/G9</f>
        <v>1.2845691382765532</v>
      </c>
    </row>
    <row r="10" spans="1:11" x14ac:dyDescent="0.3">
      <c r="A10" s="30" t="s">
        <v>15</v>
      </c>
      <c r="B10" s="30"/>
      <c r="C10" s="31"/>
      <c r="D10" s="32"/>
      <c r="E10" s="33"/>
      <c r="F10" s="34">
        <v>1718000</v>
      </c>
      <c r="G10" s="32">
        <v>1718000</v>
      </c>
      <c r="H10" s="35">
        <v>1175717</v>
      </c>
      <c r="I10" s="28">
        <v>0</v>
      </c>
      <c r="J10" s="29"/>
      <c r="K10" s="29"/>
    </row>
    <row r="11" spans="1:11" ht="15" thickBot="1" x14ac:dyDescent="0.35">
      <c r="A11" s="30" t="s">
        <v>16</v>
      </c>
      <c r="B11" s="30"/>
      <c r="C11" s="31">
        <v>35747</v>
      </c>
      <c r="D11" s="32">
        <v>66867</v>
      </c>
      <c r="E11" s="33">
        <v>58856</v>
      </c>
      <c r="F11" s="34">
        <v>6420000</v>
      </c>
      <c r="G11" s="34">
        <v>31514271.02</v>
      </c>
      <c r="H11" s="34">
        <v>31134427.019999981</v>
      </c>
      <c r="I11" s="28">
        <v>6500000</v>
      </c>
      <c r="J11" s="29">
        <f t="shared" si="0"/>
        <v>1.0124610591900312</v>
      </c>
      <c r="K11" s="29">
        <f>+I11/G11</f>
        <v>0.20625576253611846</v>
      </c>
    </row>
    <row r="12" spans="1:11" ht="16.2" thickBot="1" x14ac:dyDescent="0.35">
      <c r="A12" s="36" t="s">
        <v>17</v>
      </c>
      <c r="B12" s="37"/>
      <c r="C12" s="38">
        <f t="shared" ref="C12:I12" si="1">SUM(C7:C11)</f>
        <v>124425</v>
      </c>
      <c r="D12" s="38">
        <f t="shared" si="1"/>
        <v>171495</v>
      </c>
      <c r="E12" s="39">
        <f t="shared" si="1"/>
        <v>168759</v>
      </c>
      <c r="F12" s="38">
        <f t="shared" si="1"/>
        <v>127896000</v>
      </c>
      <c r="G12" s="38">
        <f t="shared" si="1"/>
        <v>140219331.02000001</v>
      </c>
      <c r="H12" s="38">
        <f t="shared" si="1"/>
        <v>135581450.28999996</v>
      </c>
      <c r="I12" s="40">
        <f t="shared" si="1"/>
        <v>106391000</v>
      </c>
      <c r="J12" s="41">
        <f t="shared" si="0"/>
        <v>0.83185557015074751</v>
      </c>
      <c r="K12" s="41">
        <f>+I12/G12</f>
        <v>0.7587470231534984</v>
      </c>
    </row>
    <row r="13" spans="1:1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ht="18" x14ac:dyDescent="0.35">
      <c r="A14" s="7" t="s">
        <v>18</v>
      </c>
      <c r="B14" s="7"/>
      <c r="C14" s="6"/>
      <c r="D14" s="6"/>
      <c r="E14" s="6"/>
      <c r="F14" s="6"/>
      <c r="G14" s="6"/>
      <c r="H14" s="42"/>
      <c r="I14" s="6"/>
      <c r="J14" s="6"/>
      <c r="K14" s="6"/>
    </row>
    <row r="15" spans="1:11" ht="18.600000000000001" thickBot="1" x14ac:dyDescent="0.4">
      <c r="A15" s="7"/>
      <c r="B15" s="7"/>
      <c r="C15" s="6"/>
      <c r="D15" s="6"/>
      <c r="E15" s="6"/>
      <c r="F15" s="6"/>
      <c r="G15" s="6"/>
      <c r="H15" s="6"/>
      <c r="I15" s="6"/>
      <c r="J15" s="6"/>
      <c r="K15" s="6"/>
    </row>
    <row r="16" spans="1:11" ht="15.75" customHeight="1" x14ac:dyDescent="0.3">
      <c r="A16" s="8" t="s">
        <v>19</v>
      </c>
      <c r="B16" s="9"/>
      <c r="C16" s="10" t="s">
        <v>3</v>
      </c>
      <c r="D16" s="11"/>
      <c r="E16" s="11"/>
      <c r="F16" s="10" t="s">
        <v>4</v>
      </c>
      <c r="G16" s="11"/>
      <c r="H16" s="12"/>
      <c r="I16" s="13" t="s">
        <v>5</v>
      </c>
      <c r="J16" s="14" t="s">
        <v>6</v>
      </c>
      <c r="K16" s="14" t="s">
        <v>7</v>
      </c>
    </row>
    <row r="17" spans="1:11" ht="28.95" customHeight="1" thickBot="1" x14ac:dyDescent="0.35">
      <c r="A17" s="15"/>
      <c r="B17" s="16"/>
      <c r="C17" s="17" t="s">
        <v>8</v>
      </c>
      <c r="D17" s="17" t="s">
        <v>9</v>
      </c>
      <c r="E17" s="19" t="s">
        <v>10</v>
      </c>
      <c r="F17" s="17" t="s">
        <v>8</v>
      </c>
      <c r="G17" s="18" t="s">
        <v>9</v>
      </c>
      <c r="H17" s="20" t="s">
        <v>11</v>
      </c>
      <c r="I17" s="21"/>
      <c r="J17" s="22"/>
      <c r="K17" s="22"/>
    </row>
    <row r="18" spans="1:11" x14ac:dyDescent="0.3">
      <c r="A18" s="43" t="s">
        <v>20</v>
      </c>
      <c r="B18" s="44"/>
      <c r="C18" s="45">
        <f>SUM(C20)</f>
        <v>100</v>
      </c>
      <c r="D18" s="45">
        <f t="shared" ref="D18:E18" si="2">SUM(D20)</f>
        <v>100</v>
      </c>
      <c r="E18" s="45">
        <f t="shared" si="2"/>
        <v>51</v>
      </c>
      <c r="F18" s="45">
        <f>SUM(F19:F20)</f>
        <v>60000</v>
      </c>
      <c r="G18" s="45">
        <f t="shared" ref="G18:I18" si="3">SUM(G19:G20)</f>
        <v>150000</v>
      </c>
      <c r="H18" s="45">
        <f t="shared" si="3"/>
        <v>91406</v>
      </c>
      <c r="I18" s="45">
        <f t="shared" si="3"/>
        <v>150000</v>
      </c>
      <c r="J18" s="46">
        <f>+I18/F18</f>
        <v>2.5</v>
      </c>
      <c r="K18" s="46">
        <f t="shared" ref="K18:K32" si="4">+I18/G18</f>
        <v>1</v>
      </c>
    </row>
    <row r="19" spans="1:11" x14ac:dyDescent="0.3">
      <c r="A19" s="30">
        <v>1014</v>
      </c>
      <c r="B19" s="30" t="s">
        <v>21</v>
      </c>
      <c r="C19" s="31">
        <v>100</v>
      </c>
      <c r="D19" s="32">
        <v>100</v>
      </c>
      <c r="E19" s="33">
        <v>51</v>
      </c>
      <c r="F19" s="34">
        <v>60000</v>
      </c>
      <c r="G19" s="34">
        <v>100000</v>
      </c>
      <c r="H19" s="34">
        <v>91406</v>
      </c>
      <c r="I19" s="28">
        <v>100000</v>
      </c>
      <c r="J19" s="29">
        <f t="shared" ref="J19" si="5">+I19/F19</f>
        <v>1.6666666666666667</v>
      </c>
      <c r="K19" s="29">
        <f t="shared" si="4"/>
        <v>1</v>
      </c>
    </row>
    <row r="20" spans="1:11" ht="15" thickBot="1" x14ac:dyDescent="0.35">
      <c r="A20" s="30">
        <v>1070</v>
      </c>
      <c r="B20" s="30" t="s">
        <v>22</v>
      </c>
      <c r="C20" s="31">
        <v>100</v>
      </c>
      <c r="D20" s="32">
        <v>100</v>
      </c>
      <c r="E20" s="33">
        <v>51</v>
      </c>
      <c r="F20" s="34">
        <v>0</v>
      </c>
      <c r="G20" s="34">
        <v>50000</v>
      </c>
      <c r="H20" s="34">
        <v>0</v>
      </c>
      <c r="I20" s="28">
        <v>50000</v>
      </c>
      <c r="J20" s="29"/>
      <c r="K20" s="29">
        <f t="shared" si="4"/>
        <v>1</v>
      </c>
    </row>
    <row r="21" spans="1:11" x14ac:dyDescent="0.3">
      <c r="A21" s="43" t="s">
        <v>23</v>
      </c>
      <c r="B21" s="44"/>
      <c r="C21" s="45">
        <f t="shared" ref="C21:I21" si="6">SUM(C22:C33)</f>
        <v>27570</v>
      </c>
      <c r="D21" s="45">
        <f t="shared" si="6"/>
        <v>28072.959999999999</v>
      </c>
      <c r="E21" s="45">
        <f t="shared" si="6"/>
        <v>19134.669999999998</v>
      </c>
      <c r="F21" s="45">
        <f t="shared" si="6"/>
        <v>33761000</v>
      </c>
      <c r="G21" s="45">
        <f t="shared" si="6"/>
        <v>37048000</v>
      </c>
      <c r="H21" s="45">
        <f t="shared" si="6"/>
        <v>21705222.039999999</v>
      </c>
      <c r="I21" s="45">
        <f t="shared" si="6"/>
        <v>32961000</v>
      </c>
      <c r="J21" s="46">
        <f>+I21/F21</f>
        <v>0.97630401943070411</v>
      </c>
      <c r="K21" s="46">
        <f t="shared" si="4"/>
        <v>0.88968365363852298</v>
      </c>
    </row>
    <row r="22" spans="1:11" x14ac:dyDescent="0.3">
      <c r="A22" s="30">
        <v>2141</v>
      </c>
      <c r="B22" s="30" t="s">
        <v>24</v>
      </c>
      <c r="C22" s="31">
        <v>320</v>
      </c>
      <c r="D22" s="32">
        <v>320</v>
      </c>
      <c r="E22" s="33">
        <v>26.2</v>
      </c>
      <c r="F22" s="34">
        <v>316000</v>
      </c>
      <c r="G22" s="34">
        <v>336000</v>
      </c>
      <c r="H22" s="34">
        <v>40939</v>
      </c>
      <c r="I22" s="28">
        <v>300000</v>
      </c>
      <c r="J22" s="29">
        <f t="shared" ref="J22:J95" si="7">+I22/F22</f>
        <v>0.94936708860759489</v>
      </c>
      <c r="K22" s="29">
        <f t="shared" si="4"/>
        <v>0.8928571428571429</v>
      </c>
    </row>
    <row r="23" spans="1:11" x14ac:dyDescent="0.3">
      <c r="A23" s="30">
        <v>2143</v>
      </c>
      <c r="B23" s="30" t="s">
        <v>25</v>
      </c>
      <c r="C23" s="31"/>
      <c r="D23" s="32"/>
      <c r="E23" s="33"/>
      <c r="F23" s="34">
        <v>0</v>
      </c>
      <c r="G23" s="34">
        <v>60000</v>
      </c>
      <c r="H23" s="34">
        <v>59170</v>
      </c>
      <c r="I23" s="28">
        <v>61000</v>
      </c>
      <c r="J23" s="29"/>
      <c r="K23" s="29">
        <f t="shared" si="4"/>
        <v>1.0166666666666666</v>
      </c>
    </row>
    <row r="24" spans="1:11" x14ac:dyDescent="0.3">
      <c r="A24" s="30">
        <v>2212</v>
      </c>
      <c r="B24" s="30" t="s">
        <v>26</v>
      </c>
      <c r="C24" s="31">
        <v>9220</v>
      </c>
      <c r="D24" s="32">
        <v>9770</v>
      </c>
      <c r="E24" s="33">
        <v>9247</v>
      </c>
      <c r="F24" s="34">
        <v>11130000</v>
      </c>
      <c r="G24" s="34">
        <v>12688000</v>
      </c>
      <c r="H24" s="34">
        <v>6627071.9800000004</v>
      </c>
      <c r="I24" s="28">
        <v>13250000</v>
      </c>
      <c r="J24" s="29">
        <f t="shared" si="7"/>
        <v>1.1904761904761905</v>
      </c>
      <c r="K24" s="29">
        <f t="shared" si="4"/>
        <v>1.0442938209331651</v>
      </c>
    </row>
    <row r="25" spans="1:11" x14ac:dyDescent="0.3">
      <c r="A25" s="30">
        <v>2219</v>
      </c>
      <c r="B25" s="30" t="s">
        <v>27</v>
      </c>
      <c r="C25" s="31">
        <v>4690</v>
      </c>
      <c r="D25" s="32">
        <v>4722.5</v>
      </c>
      <c r="E25" s="33">
        <v>2467.6</v>
      </c>
      <c r="F25" s="34">
        <v>4020000</v>
      </c>
      <c r="G25" s="34">
        <v>5392000</v>
      </c>
      <c r="H25" s="34">
        <v>4268604.6399999997</v>
      </c>
      <c r="I25" s="28">
        <v>3870000</v>
      </c>
      <c r="J25" s="29">
        <f t="shared" si="7"/>
        <v>0.96268656716417911</v>
      </c>
      <c r="K25" s="29">
        <f t="shared" si="4"/>
        <v>0.71772997032640951</v>
      </c>
    </row>
    <row r="26" spans="1:11" x14ac:dyDescent="0.3">
      <c r="A26" s="30">
        <v>2221</v>
      </c>
      <c r="B26" s="30" t="s">
        <v>28</v>
      </c>
      <c r="C26" s="31"/>
      <c r="D26" s="32"/>
      <c r="E26" s="33">
        <v>0</v>
      </c>
      <c r="F26" s="34">
        <v>0</v>
      </c>
      <c r="G26" s="34">
        <v>0</v>
      </c>
      <c r="H26" s="34">
        <v>389688.97</v>
      </c>
      <c r="I26" s="28">
        <v>0</v>
      </c>
      <c r="J26" s="29"/>
      <c r="K26" s="29"/>
    </row>
    <row r="27" spans="1:11" x14ac:dyDescent="0.3">
      <c r="A27" s="30">
        <v>2292</v>
      </c>
      <c r="B27" s="30" t="s">
        <v>29</v>
      </c>
      <c r="C27" s="31">
        <v>3300</v>
      </c>
      <c r="D27" s="32">
        <v>3470.46</v>
      </c>
      <c r="E27" s="33">
        <v>3467.67</v>
      </c>
      <c r="F27" s="34">
        <v>4500000</v>
      </c>
      <c r="G27" s="34">
        <v>4500000</v>
      </c>
      <c r="H27" s="34">
        <v>3665733.6</v>
      </c>
      <c r="I27" s="28">
        <v>4750000</v>
      </c>
      <c r="J27" s="29">
        <f t="shared" si="7"/>
        <v>1.0555555555555556</v>
      </c>
      <c r="K27" s="29">
        <f t="shared" si="4"/>
        <v>1.0555555555555556</v>
      </c>
    </row>
    <row r="28" spans="1:11" x14ac:dyDescent="0.3">
      <c r="A28" s="30">
        <v>2223</v>
      </c>
      <c r="B28" s="30" t="s">
        <v>30</v>
      </c>
      <c r="C28" s="31">
        <v>10</v>
      </c>
      <c r="D28" s="32">
        <v>10</v>
      </c>
      <c r="E28" s="33">
        <v>0</v>
      </c>
      <c r="F28" s="34">
        <v>5000</v>
      </c>
      <c r="G28" s="34">
        <v>5000</v>
      </c>
      <c r="H28" s="34">
        <v>0</v>
      </c>
      <c r="I28" s="28">
        <v>10000</v>
      </c>
      <c r="J28" s="29">
        <f t="shared" si="7"/>
        <v>2</v>
      </c>
      <c r="K28" s="29">
        <f t="shared" si="4"/>
        <v>2</v>
      </c>
    </row>
    <row r="29" spans="1:11" x14ac:dyDescent="0.3">
      <c r="A29" s="30">
        <v>2229</v>
      </c>
      <c r="B29" s="30" t="s">
        <v>31</v>
      </c>
      <c r="C29" s="31">
        <v>200</v>
      </c>
      <c r="D29" s="32">
        <v>200</v>
      </c>
      <c r="E29" s="33">
        <v>163.30000000000001</v>
      </c>
      <c r="F29" s="34">
        <v>200000</v>
      </c>
      <c r="G29" s="34">
        <v>200000</v>
      </c>
      <c r="H29" s="34">
        <v>14532.89</v>
      </c>
      <c r="I29" s="28">
        <v>100000</v>
      </c>
      <c r="J29" s="29">
        <f t="shared" si="7"/>
        <v>0.5</v>
      </c>
      <c r="K29" s="29">
        <f t="shared" si="4"/>
        <v>0.5</v>
      </c>
    </row>
    <row r="30" spans="1:11" x14ac:dyDescent="0.3">
      <c r="A30" s="30">
        <v>2310</v>
      </c>
      <c r="B30" s="30" t="s">
        <v>32</v>
      </c>
      <c r="C30" s="31">
        <v>3500</v>
      </c>
      <c r="D30" s="32">
        <v>3250</v>
      </c>
      <c r="E30" s="33">
        <v>1360.2</v>
      </c>
      <c r="F30" s="34">
        <v>2675000</v>
      </c>
      <c r="G30" s="34">
        <v>2675000</v>
      </c>
      <c r="H30" s="34">
        <v>335048.17</v>
      </c>
      <c r="I30" s="28">
        <v>4650000</v>
      </c>
      <c r="J30" s="29">
        <f t="shared" si="7"/>
        <v>1.7383177570093458</v>
      </c>
      <c r="K30" s="29">
        <f t="shared" si="4"/>
        <v>1.7383177570093458</v>
      </c>
    </row>
    <row r="31" spans="1:11" x14ac:dyDescent="0.3">
      <c r="A31" s="30">
        <v>2321</v>
      </c>
      <c r="B31" s="30" t="s">
        <v>33</v>
      </c>
      <c r="C31" s="31">
        <v>5780</v>
      </c>
      <c r="D31" s="32">
        <v>5780</v>
      </c>
      <c r="E31" s="33">
        <v>1855.1</v>
      </c>
      <c r="F31" s="34">
        <v>9915000</v>
      </c>
      <c r="G31" s="34">
        <v>10142000</v>
      </c>
      <c r="H31" s="34">
        <v>5354282.32</v>
      </c>
      <c r="I31" s="28">
        <v>3655000</v>
      </c>
      <c r="J31" s="29">
        <f t="shared" si="7"/>
        <v>0.3686333837619768</v>
      </c>
      <c r="K31" s="29">
        <f t="shared" si="4"/>
        <v>0.36038256754091896</v>
      </c>
    </row>
    <row r="32" spans="1:11" x14ac:dyDescent="0.3">
      <c r="A32" s="30">
        <v>2341</v>
      </c>
      <c r="B32" s="30" t="s">
        <v>34</v>
      </c>
      <c r="C32" s="31">
        <v>550</v>
      </c>
      <c r="D32" s="32">
        <v>550</v>
      </c>
      <c r="E32" s="33">
        <v>547.6</v>
      </c>
      <c r="F32" s="34">
        <v>1000000</v>
      </c>
      <c r="G32" s="34">
        <v>1050000</v>
      </c>
      <c r="H32" s="34">
        <v>622698.07999999996</v>
      </c>
      <c r="I32" s="28">
        <v>510000</v>
      </c>
      <c r="J32" s="29">
        <f t="shared" si="7"/>
        <v>0.51</v>
      </c>
      <c r="K32" s="29">
        <f t="shared" si="4"/>
        <v>0.48571428571428571</v>
      </c>
    </row>
    <row r="33" spans="1:11" ht="15" thickBot="1" x14ac:dyDescent="0.35">
      <c r="A33" s="30">
        <v>2322</v>
      </c>
      <c r="B33" s="30" t="s">
        <v>35</v>
      </c>
      <c r="C33" s="31"/>
      <c r="D33" s="32"/>
      <c r="E33" s="33"/>
      <c r="F33" s="34">
        <v>0</v>
      </c>
      <c r="G33" s="34">
        <v>0</v>
      </c>
      <c r="H33" s="34">
        <v>327452.39</v>
      </c>
      <c r="I33" s="28">
        <v>1805000</v>
      </c>
      <c r="J33" s="29"/>
      <c r="K33" s="29"/>
    </row>
    <row r="34" spans="1:11" x14ac:dyDescent="0.3">
      <c r="A34" s="43" t="s">
        <v>36</v>
      </c>
      <c r="B34" s="44"/>
      <c r="C34" s="45">
        <f>SUM(C35:C61)</f>
        <v>21414</v>
      </c>
      <c r="D34" s="45">
        <f>SUM(D35:D61)</f>
        <v>24083.98</v>
      </c>
      <c r="E34" s="45">
        <f>SUM(E35:E61)</f>
        <v>21149.305000000004</v>
      </c>
      <c r="F34" s="45">
        <f>SUM(F35:F61)-F36-F37</f>
        <v>22584000</v>
      </c>
      <c r="G34" s="45">
        <f>SUM(G35:G61)-G36-G37</f>
        <v>25622400</v>
      </c>
      <c r="H34" s="45">
        <f>SUM(H35:H61)-H36-H37</f>
        <v>18528910.120000001</v>
      </c>
      <c r="I34" s="45">
        <f>SUM(I35:I61)-I36-I37</f>
        <v>22782000</v>
      </c>
      <c r="J34" s="46">
        <f>+I34/F34</f>
        <v>1.0087672688629119</v>
      </c>
      <c r="K34" s="46">
        <f>+I34/G34</f>
        <v>0.88914387411015361</v>
      </c>
    </row>
    <row r="35" spans="1:11" x14ac:dyDescent="0.3">
      <c r="A35" s="30">
        <v>3111</v>
      </c>
      <c r="B35" s="30" t="s">
        <v>37</v>
      </c>
      <c r="C35" s="31">
        <v>2210</v>
      </c>
      <c r="D35" s="32">
        <v>2567.1999999999998</v>
      </c>
      <c r="E35" s="33">
        <v>2567.1999999999998</v>
      </c>
      <c r="F35" s="34">
        <v>2550000</v>
      </c>
      <c r="G35" s="34">
        <v>2600000</v>
      </c>
      <c r="H35" s="34">
        <v>2137969.4900000002</v>
      </c>
      <c r="I35" s="28">
        <v>2277000</v>
      </c>
      <c r="J35" s="29">
        <f t="shared" si="7"/>
        <v>0.89294117647058824</v>
      </c>
      <c r="K35" s="29">
        <f>+I35/G35</f>
        <v>0.87576923076923074</v>
      </c>
    </row>
    <row r="36" spans="1:11" x14ac:dyDescent="0.3">
      <c r="A36" s="30"/>
      <c r="B36" s="47" t="s">
        <v>38</v>
      </c>
      <c r="C36" s="31"/>
      <c r="D36" s="32"/>
      <c r="E36" s="33"/>
      <c r="F36" s="48">
        <v>1170000</v>
      </c>
      <c r="G36" s="48"/>
      <c r="H36" s="48"/>
      <c r="I36" s="28">
        <f>1280000-150000</f>
        <v>1130000</v>
      </c>
      <c r="J36" s="49"/>
      <c r="K36" s="49"/>
    </row>
    <row r="37" spans="1:11" x14ac:dyDescent="0.3">
      <c r="A37" s="30"/>
      <c r="B37" s="47" t="s">
        <v>39</v>
      </c>
      <c r="C37" s="31"/>
      <c r="D37" s="32"/>
      <c r="E37" s="33"/>
      <c r="F37" s="48">
        <v>1380000</v>
      </c>
      <c r="G37" s="48"/>
      <c r="H37" s="48"/>
      <c r="I37" s="28">
        <f>1427000-280000</f>
        <v>1147000</v>
      </c>
      <c r="J37" s="49"/>
      <c r="K37" s="49"/>
    </row>
    <row r="38" spans="1:11" x14ac:dyDescent="0.3">
      <c r="A38" s="30">
        <v>3113</v>
      </c>
      <c r="B38" s="30" t="s">
        <v>40</v>
      </c>
      <c r="C38" s="31">
        <v>6860</v>
      </c>
      <c r="D38" s="32">
        <v>8079.78</v>
      </c>
      <c r="E38" s="33">
        <v>7843.39</v>
      </c>
      <c r="F38" s="34">
        <v>8080000</v>
      </c>
      <c r="G38" s="34">
        <v>8178400</v>
      </c>
      <c r="H38" s="34">
        <v>6618400</v>
      </c>
      <c r="I38" s="28">
        <v>8171000</v>
      </c>
      <c r="J38" s="29">
        <f t="shared" si="7"/>
        <v>1.0112623762376238</v>
      </c>
      <c r="K38" s="29">
        <f>+I38/G38</f>
        <v>0.99909517754083932</v>
      </c>
    </row>
    <row r="39" spans="1:11" x14ac:dyDescent="0.3">
      <c r="A39" s="30">
        <v>3114</v>
      </c>
      <c r="B39" s="30" t="s">
        <v>41</v>
      </c>
      <c r="C39" s="31">
        <v>424</v>
      </c>
      <c r="D39" s="32">
        <v>424</v>
      </c>
      <c r="E39" s="33">
        <v>423.9</v>
      </c>
      <c r="F39" s="34">
        <v>432000</v>
      </c>
      <c r="G39" s="34">
        <v>432000</v>
      </c>
      <c r="H39" s="34">
        <v>694230.45</v>
      </c>
      <c r="I39" s="28">
        <v>440000</v>
      </c>
      <c r="J39" s="29">
        <f t="shared" si="7"/>
        <v>1.0185185185185186</v>
      </c>
      <c r="K39" s="29">
        <f>+I39/G39</f>
        <v>1.0185185185185186</v>
      </c>
    </row>
    <row r="40" spans="1:11" x14ac:dyDescent="0.3">
      <c r="A40" s="30">
        <v>3115</v>
      </c>
      <c r="B40" s="30" t="s">
        <v>42</v>
      </c>
      <c r="C40" s="31">
        <v>0</v>
      </c>
      <c r="D40" s="32">
        <v>260</v>
      </c>
      <c r="E40" s="33">
        <v>69</v>
      </c>
      <c r="F40" s="34">
        <v>0</v>
      </c>
      <c r="G40" s="34">
        <v>200000</v>
      </c>
      <c r="H40" s="34">
        <v>50400</v>
      </c>
      <c r="I40" s="28">
        <v>144000</v>
      </c>
      <c r="J40" s="29"/>
      <c r="K40" s="29">
        <f>+I40/G40</f>
        <v>0.72</v>
      </c>
    </row>
    <row r="41" spans="1:11" x14ac:dyDescent="0.3">
      <c r="A41" s="30">
        <v>3231</v>
      </c>
      <c r="B41" s="30" t="s">
        <v>43</v>
      </c>
      <c r="C41" s="31">
        <v>100</v>
      </c>
      <c r="D41" s="32">
        <v>100</v>
      </c>
      <c r="E41" s="33">
        <v>23.28</v>
      </c>
      <c r="F41" s="34">
        <v>30000</v>
      </c>
      <c r="G41" s="34">
        <v>70000</v>
      </c>
      <c r="H41" s="34">
        <v>60776</v>
      </c>
      <c r="I41" s="28">
        <v>30000</v>
      </c>
      <c r="J41" s="29">
        <f t="shared" si="7"/>
        <v>1</v>
      </c>
      <c r="K41" s="29">
        <f t="shared" ref="K41:K52" si="8">+I41/G41</f>
        <v>0.42857142857142855</v>
      </c>
    </row>
    <row r="42" spans="1:11" x14ac:dyDescent="0.3">
      <c r="A42" s="30">
        <v>3314</v>
      </c>
      <c r="B42" s="30" t="s">
        <v>44</v>
      </c>
      <c r="C42" s="31">
        <v>585</v>
      </c>
      <c r="D42" s="32">
        <v>585</v>
      </c>
      <c r="E42" s="33">
        <v>424.37</v>
      </c>
      <c r="F42" s="34">
        <v>640000</v>
      </c>
      <c r="G42" s="34">
        <v>800000</v>
      </c>
      <c r="H42" s="34">
        <v>268125.86</v>
      </c>
      <c r="I42" s="28">
        <v>540000</v>
      </c>
      <c r="J42" s="29">
        <f t="shared" si="7"/>
        <v>0.84375</v>
      </c>
      <c r="K42" s="29">
        <f t="shared" si="8"/>
        <v>0.67500000000000004</v>
      </c>
    </row>
    <row r="43" spans="1:11" x14ac:dyDescent="0.3">
      <c r="A43" s="30">
        <v>3319</v>
      </c>
      <c r="B43" s="30" t="s">
        <v>45</v>
      </c>
      <c r="C43" s="31">
        <v>7</v>
      </c>
      <c r="D43" s="32">
        <v>7</v>
      </c>
      <c r="E43" s="33">
        <v>3</v>
      </c>
      <c r="F43" s="34">
        <v>3000</v>
      </c>
      <c r="G43" s="34">
        <v>3000</v>
      </c>
      <c r="H43" s="34">
        <v>0</v>
      </c>
      <c r="I43" s="28">
        <v>3500</v>
      </c>
      <c r="J43" s="29">
        <f t="shared" si="7"/>
        <v>1.1666666666666667</v>
      </c>
      <c r="K43" s="29">
        <f t="shared" si="8"/>
        <v>1.1666666666666667</v>
      </c>
    </row>
    <row r="44" spans="1:11" x14ac:dyDescent="0.3">
      <c r="A44" s="30">
        <v>3322</v>
      </c>
      <c r="B44" s="30" t="s">
        <v>46</v>
      </c>
      <c r="C44" s="31">
        <v>450</v>
      </c>
      <c r="D44" s="32">
        <v>550</v>
      </c>
      <c r="E44" s="33">
        <v>546.26</v>
      </c>
      <c r="F44" s="34">
        <v>607000</v>
      </c>
      <c r="G44" s="34">
        <v>660000</v>
      </c>
      <c r="H44" s="34">
        <v>237672.2</v>
      </c>
      <c r="I44" s="28">
        <v>572000</v>
      </c>
      <c r="J44" s="29">
        <f t="shared" si="7"/>
        <v>0.94233937397034595</v>
      </c>
      <c r="K44" s="29">
        <f t="shared" si="8"/>
        <v>0.8666666666666667</v>
      </c>
    </row>
    <row r="45" spans="1:11" ht="32.4" customHeight="1" x14ac:dyDescent="0.3">
      <c r="A45" s="30">
        <v>3326</v>
      </c>
      <c r="B45" s="50" t="s">
        <v>47</v>
      </c>
      <c r="C45" s="31">
        <v>80</v>
      </c>
      <c r="D45" s="32">
        <v>80</v>
      </c>
      <c r="E45" s="33">
        <v>62.87</v>
      </c>
      <c r="F45" s="34">
        <v>575000</v>
      </c>
      <c r="G45" s="34">
        <v>575000</v>
      </c>
      <c r="H45" s="34">
        <v>5750</v>
      </c>
      <c r="I45" s="28">
        <v>170000</v>
      </c>
      <c r="J45" s="29">
        <f t="shared" si="7"/>
        <v>0.29565217391304349</v>
      </c>
      <c r="K45" s="29">
        <f t="shared" si="8"/>
        <v>0.29565217391304349</v>
      </c>
    </row>
    <row r="46" spans="1:11" x14ac:dyDescent="0.3">
      <c r="A46" s="30">
        <v>3341</v>
      </c>
      <c r="B46" s="30" t="s">
        <v>48</v>
      </c>
      <c r="C46" s="31">
        <v>40</v>
      </c>
      <c r="D46" s="32">
        <v>40</v>
      </c>
      <c r="E46" s="33">
        <v>39.96</v>
      </c>
      <c r="F46" s="34">
        <v>100000</v>
      </c>
      <c r="G46" s="34">
        <v>100000</v>
      </c>
      <c r="H46" s="34">
        <v>61892.47</v>
      </c>
      <c r="I46" s="28">
        <v>85000</v>
      </c>
      <c r="J46" s="29">
        <f t="shared" si="7"/>
        <v>0.85</v>
      </c>
      <c r="K46" s="29">
        <f t="shared" si="8"/>
        <v>0.85</v>
      </c>
    </row>
    <row r="47" spans="1:11" x14ac:dyDescent="0.3">
      <c r="A47" s="30">
        <v>3349</v>
      </c>
      <c r="B47" s="30" t="s">
        <v>49</v>
      </c>
      <c r="C47" s="31">
        <v>385</v>
      </c>
      <c r="D47" s="32">
        <v>385</v>
      </c>
      <c r="E47" s="33">
        <v>362.08</v>
      </c>
      <c r="F47" s="34">
        <v>410000</v>
      </c>
      <c r="G47" s="34">
        <v>410000</v>
      </c>
      <c r="H47" s="34">
        <v>324599.78999999998</v>
      </c>
      <c r="I47" s="28">
        <v>372000</v>
      </c>
      <c r="J47" s="29">
        <f t="shared" si="7"/>
        <v>0.90731707317073174</v>
      </c>
      <c r="K47" s="29">
        <f t="shared" si="8"/>
        <v>0.90731707317073174</v>
      </c>
    </row>
    <row r="48" spans="1:11" x14ac:dyDescent="0.3">
      <c r="A48" s="30">
        <v>3392</v>
      </c>
      <c r="B48" s="30" t="s">
        <v>50</v>
      </c>
      <c r="C48" s="31">
        <v>350</v>
      </c>
      <c r="D48" s="32">
        <v>450</v>
      </c>
      <c r="E48" s="33">
        <v>423.2</v>
      </c>
      <c r="F48" s="34">
        <v>430000</v>
      </c>
      <c r="G48" s="34">
        <v>430000</v>
      </c>
      <c r="H48" s="34">
        <v>329145.49</v>
      </c>
      <c r="I48" s="28">
        <v>407000</v>
      </c>
      <c r="J48" s="29">
        <f t="shared" si="7"/>
        <v>0.94651162790697674</v>
      </c>
      <c r="K48" s="29">
        <f t="shared" si="8"/>
        <v>0.94651162790697674</v>
      </c>
    </row>
    <row r="49" spans="1:11" x14ac:dyDescent="0.3">
      <c r="A49" s="30">
        <v>3399</v>
      </c>
      <c r="B49" s="30" t="s">
        <v>51</v>
      </c>
      <c r="C49" s="31">
        <v>1300</v>
      </c>
      <c r="D49" s="32">
        <v>1428</v>
      </c>
      <c r="E49" s="33">
        <v>1282.93</v>
      </c>
      <c r="F49" s="34">
        <v>1650000</v>
      </c>
      <c r="G49" s="34">
        <v>1595000</v>
      </c>
      <c r="H49" s="34">
        <v>919402.43</v>
      </c>
      <c r="I49" s="28">
        <v>1185500</v>
      </c>
      <c r="J49" s="29">
        <f t="shared" si="7"/>
        <v>0.7184848484848485</v>
      </c>
      <c r="K49" s="29">
        <f t="shared" si="8"/>
        <v>0.74326018808777428</v>
      </c>
    </row>
    <row r="50" spans="1:11" x14ac:dyDescent="0.3">
      <c r="A50" s="30">
        <v>3412</v>
      </c>
      <c r="B50" s="30" t="s">
        <v>52</v>
      </c>
      <c r="C50" s="31">
        <v>23</v>
      </c>
      <c r="D50" s="32">
        <v>23</v>
      </c>
      <c r="E50" s="33">
        <v>19.555</v>
      </c>
      <c r="F50" s="34">
        <v>25000</v>
      </c>
      <c r="G50" s="34">
        <v>25000</v>
      </c>
      <c r="H50" s="34">
        <v>22002.26</v>
      </c>
      <c r="I50" s="28">
        <v>25000</v>
      </c>
      <c r="J50" s="29">
        <f t="shared" si="7"/>
        <v>1</v>
      </c>
      <c r="K50" s="29">
        <f t="shared" si="8"/>
        <v>1</v>
      </c>
    </row>
    <row r="51" spans="1:11" x14ac:dyDescent="0.3">
      <c r="A51" s="30">
        <v>3419</v>
      </c>
      <c r="B51" s="30" t="s">
        <v>53</v>
      </c>
      <c r="C51" s="31">
        <v>650</v>
      </c>
      <c r="D51" s="32">
        <v>976</v>
      </c>
      <c r="E51" s="33">
        <v>833.5</v>
      </c>
      <c r="F51" s="34">
        <v>540000</v>
      </c>
      <c r="G51" s="34">
        <v>640000</v>
      </c>
      <c r="H51" s="34">
        <v>632000</v>
      </c>
      <c r="I51" s="28">
        <v>640000</v>
      </c>
      <c r="J51" s="29">
        <f t="shared" si="7"/>
        <v>1.1851851851851851</v>
      </c>
      <c r="K51" s="29">
        <f t="shared" si="8"/>
        <v>1</v>
      </c>
    </row>
    <row r="52" spans="1:11" x14ac:dyDescent="0.3">
      <c r="A52" s="30">
        <v>3421</v>
      </c>
      <c r="B52" s="30" t="s">
        <v>54</v>
      </c>
      <c r="C52" s="31">
        <v>2180</v>
      </c>
      <c r="D52" s="32">
        <v>2304</v>
      </c>
      <c r="E52" s="33">
        <v>1788.4880000000001</v>
      </c>
      <c r="F52" s="34">
        <v>1290000</v>
      </c>
      <c r="G52" s="34">
        <v>1410000</v>
      </c>
      <c r="H52" s="34">
        <v>1114689.1499999999</v>
      </c>
      <c r="I52" s="28">
        <v>1400000</v>
      </c>
      <c r="J52" s="29">
        <f t="shared" si="7"/>
        <v>1.0852713178294573</v>
      </c>
      <c r="K52" s="29">
        <f t="shared" si="8"/>
        <v>0.99290780141843971</v>
      </c>
    </row>
    <row r="53" spans="1:11" x14ac:dyDescent="0.3">
      <c r="A53" s="30">
        <v>3511</v>
      </c>
      <c r="B53" s="30" t="s">
        <v>55</v>
      </c>
      <c r="C53" s="31"/>
      <c r="D53" s="32"/>
      <c r="E53" s="33"/>
      <c r="F53" s="34">
        <v>0</v>
      </c>
      <c r="G53" s="34">
        <v>60000</v>
      </c>
      <c r="H53" s="34">
        <v>50000</v>
      </c>
      <c r="I53" s="28">
        <v>0</v>
      </c>
      <c r="J53" s="29"/>
      <c r="K53" s="29"/>
    </row>
    <row r="54" spans="1:11" x14ac:dyDescent="0.3">
      <c r="A54" s="30">
        <v>3533</v>
      </c>
      <c r="B54" s="30" t="s">
        <v>56</v>
      </c>
      <c r="C54" s="31">
        <v>10</v>
      </c>
      <c r="D54" s="32">
        <v>10</v>
      </c>
      <c r="E54" s="33">
        <v>0</v>
      </c>
      <c r="F54" s="34">
        <v>2000</v>
      </c>
      <c r="G54" s="34">
        <v>2000</v>
      </c>
      <c r="H54" s="34">
        <v>0</v>
      </c>
      <c r="I54" s="28">
        <v>0</v>
      </c>
      <c r="J54" s="29"/>
      <c r="K54" s="29"/>
    </row>
    <row r="55" spans="1:11" x14ac:dyDescent="0.3">
      <c r="A55" s="30">
        <v>3611</v>
      </c>
      <c r="B55" s="30" t="s">
        <v>57</v>
      </c>
      <c r="C55" s="31"/>
      <c r="D55" s="32"/>
      <c r="E55" s="33"/>
      <c r="F55" s="34">
        <v>0</v>
      </c>
      <c r="G55" s="34"/>
      <c r="H55" s="34">
        <v>0</v>
      </c>
      <c r="I55" s="28">
        <v>0</v>
      </c>
      <c r="J55" s="29"/>
      <c r="K55" s="29"/>
    </row>
    <row r="56" spans="1:11" x14ac:dyDescent="0.3">
      <c r="A56" s="30">
        <v>3612</v>
      </c>
      <c r="B56" s="30" t="s">
        <v>58</v>
      </c>
      <c r="C56" s="31">
        <v>360</v>
      </c>
      <c r="D56" s="32">
        <v>382</v>
      </c>
      <c r="E56" s="33">
        <v>331.03</v>
      </c>
      <c r="F56" s="34">
        <v>340000</v>
      </c>
      <c r="G56" s="34">
        <v>1437000</v>
      </c>
      <c r="H56" s="34">
        <v>816090.42</v>
      </c>
      <c r="I56" s="28">
        <v>990000</v>
      </c>
      <c r="J56" s="29">
        <f t="shared" si="7"/>
        <v>2.9117647058823528</v>
      </c>
      <c r="K56" s="29">
        <f>+I56/G56</f>
        <v>0.6889352818371608</v>
      </c>
    </row>
    <row r="57" spans="1:11" x14ac:dyDescent="0.3">
      <c r="A57" s="30">
        <v>3613</v>
      </c>
      <c r="B57" s="30" t="s">
        <v>59</v>
      </c>
      <c r="C57" s="31">
        <v>20</v>
      </c>
      <c r="D57" s="32">
        <v>253</v>
      </c>
      <c r="E57" s="33">
        <v>246.36199999999999</v>
      </c>
      <c r="F57" s="34">
        <v>45000</v>
      </c>
      <c r="G57" s="34">
        <v>535000</v>
      </c>
      <c r="H57" s="34">
        <v>427869.5</v>
      </c>
      <c r="I57" s="28">
        <v>520000</v>
      </c>
      <c r="J57" s="29">
        <f t="shared" si="7"/>
        <v>11.555555555555555</v>
      </c>
      <c r="K57" s="29">
        <f>+I57/G57</f>
        <v>0.9719626168224299</v>
      </c>
    </row>
    <row r="58" spans="1:11" x14ac:dyDescent="0.3">
      <c r="A58" s="30">
        <v>3631</v>
      </c>
      <c r="B58" s="30" t="s">
        <v>60</v>
      </c>
      <c r="C58" s="31">
        <v>3450</v>
      </c>
      <c r="D58" s="32">
        <v>3450</v>
      </c>
      <c r="E58" s="33">
        <v>3198.5680000000002</v>
      </c>
      <c r="F58" s="34">
        <v>4300000</v>
      </c>
      <c r="G58" s="34">
        <v>4550000</v>
      </c>
      <c r="H58" s="34">
        <v>3139618.87</v>
      </c>
      <c r="I58" s="28">
        <v>3600000</v>
      </c>
      <c r="J58" s="29">
        <f t="shared" si="7"/>
        <v>0.83720930232558144</v>
      </c>
      <c r="K58" s="29">
        <f>+I58/G58</f>
        <v>0.79120879120879117</v>
      </c>
    </row>
    <row r="59" spans="1:11" x14ac:dyDescent="0.3">
      <c r="A59" s="30">
        <v>3632</v>
      </c>
      <c r="B59" s="30" t="s">
        <v>61</v>
      </c>
      <c r="C59" s="31">
        <v>530</v>
      </c>
      <c r="D59" s="32">
        <v>330</v>
      </c>
      <c r="E59" s="33">
        <v>234.92599999999999</v>
      </c>
      <c r="F59" s="34">
        <v>430000</v>
      </c>
      <c r="G59" s="34">
        <v>630000</v>
      </c>
      <c r="H59" s="34">
        <v>453594.3</v>
      </c>
      <c r="I59" s="28">
        <v>430000</v>
      </c>
      <c r="J59" s="29">
        <f t="shared" si="7"/>
        <v>1</v>
      </c>
      <c r="K59" s="29">
        <f>+I59/G59</f>
        <v>0.68253968253968256</v>
      </c>
    </row>
    <row r="60" spans="1:11" x14ac:dyDescent="0.3">
      <c r="A60" s="30">
        <v>3635</v>
      </c>
      <c r="B60" s="30" t="s">
        <v>62</v>
      </c>
      <c r="C60" s="31">
        <v>700</v>
      </c>
      <c r="D60" s="32">
        <v>700</v>
      </c>
      <c r="E60" s="33">
        <v>212.71799999999999</v>
      </c>
      <c r="F60" s="34">
        <v>0</v>
      </c>
      <c r="G60" s="34">
        <v>0</v>
      </c>
      <c r="H60" s="34">
        <v>0</v>
      </c>
      <c r="I60" s="28">
        <v>330000</v>
      </c>
      <c r="J60" s="29"/>
      <c r="K60" s="29"/>
    </row>
    <row r="61" spans="1:11" ht="15" thickBot="1" x14ac:dyDescent="0.35">
      <c r="A61" s="30">
        <v>3636</v>
      </c>
      <c r="B61" s="30" t="s">
        <v>63</v>
      </c>
      <c r="C61" s="31">
        <v>700</v>
      </c>
      <c r="D61" s="32">
        <v>700</v>
      </c>
      <c r="E61" s="33">
        <v>212.71799999999999</v>
      </c>
      <c r="F61" s="34">
        <v>105000</v>
      </c>
      <c r="G61" s="34">
        <v>280000</v>
      </c>
      <c r="H61" s="34">
        <v>164681.44</v>
      </c>
      <c r="I61" s="28">
        <v>450000</v>
      </c>
      <c r="J61" s="29">
        <f t="shared" si="7"/>
        <v>4.2857142857142856</v>
      </c>
      <c r="K61" s="29">
        <f>+I61/G61</f>
        <v>1.6071428571428572</v>
      </c>
    </row>
    <row r="62" spans="1:11" x14ac:dyDescent="0.3">
      <c r="A62" s="43" t="s">
        <v>64</v>
      </c>
      <c r="B62" s="44"/>
      <c r="C62" s="45" t="e">
        <f>SUM(C63:C68)-#REF!</f>
        <v>#REF!</v>
      </c>
      <c r="D62" s="45" t="e">
        <f>SUM(D63:D68)-#REF!</f>
        <v>#REF!</v>
      </c>
      <c r="E62" s="45" t="e">
        <f>SUM(E63:E68)-#REF!</f>
        <v>#REF!</v>
      </c>
      <c r="F62" s="45">
        <f>SUM(F63:F68)</f>
        <v>44459000</v>
      </c>
      <c r="G62" s="45">
        <f>SUM(G63:G68)</f>
        <v>54065632</v>
      </c>
      <c r="H62" s="45">
        <f>SUM(H63:H68)</f>
        <v>26930172.450000003</v>
      </c>
      <c r="I62" s="45">
        <f>SUM(I63:I68)</f>
        <v>30504100</v>
      </c>
      <c r="J62" s="46">
        <f>+I62/F62</f>
        <v>0.68611754650352008</v>
      </c>
      <c r="K62" s="46">
        <f>+I62/G62</f>
        <v>0.56420500180225397</v>
      </c>
    </row>
    <row r="63" spans="1:11" x14ac:dyDescent="0.3">
      <c r="A63" s="30">
        <v>3639</v>
      </c>
      <c r="B63" s="30" t="s">
        <v>65</v>
      </c>
      <c r="C63" s="31">
        <v>89043</v>
      </c>
      <c r="D63" s="32">
        <v>120068.06</v>
      </c>
      <c r="E63" s="33">
        <v>36429.351999999999</v>
      </c>
      <c r="F63" s="34">
        <v>28967000</v>
      </c>
      <c r="G63" s="34">
        <v>37333632</v>
      </c>
      <c r="H63" s="34">
        <v>13918736.140000001</v>
      </c>
      <c r="I63" s="28">
        <v>13747100</v>
      </c>
      <c r="J63" s="29">
        <f t="shared" si="7"/>
        <v>0.47457796803258878</v>
      </c>
      <c r="K63" s="29">
        <f>+I63/G63</f>
        <v>0.36822294707356629</v>
      </c>
    </row>
    <row r="64" spans="1:11" x14ac:dyDescent="0.3">
      <c r="A64" s="30">
        <v>3722</v>
      </c>
      <c r="B64" s="30" t="s">
        <v>66</v>
      </c>
      <c r="C64" s="31">
        <v>4300</v>
      </c>
      <c r="D64" s="32">
        <v>4300</v>
      </c>
      <c r="E64" s="33">
        <v>4000.9290000000001</v>
      </c>
      <c r="F64" s="34">
        <v>4460000</v>
      </c>
      <c r="G64" s="34">
        <v>4560000</v>
      </c>
      <c r="H64" s="34">
        <v>3894419.33</v>
      </c>
      <c r="I64" s="28">
        <v>5000000</v>
      </c>
      <c r="J64" s="29">
        <f t="shared" si="7"/>
        <v>1.1210762331838564</v>
      </c>
      <c r="K64" s="29">
        <f t="shared" ref="K64:K69" si="9">+I64/G64</f>
        <v>1.0964912280701755</v>
      </c>
    </row>
    <row r="65" spans="1:11" x14ac:dyDescent="0.3">
      <c r="A65" s="30">
        <v>3723</v>
      </c>
      <c r="B65" s="30" t="s">
        <v>67</v>
      </c>
      <c r="C65" s="31">
        <v>2780</v>
      </c>
      <c r="D65" s="32">
        <v>3580</v>
      </c>
      <c r="E65" s="33">
        <v>3434.4070000000002</v>
      </c>
      <c r="F65" s="34">
        <v>5032000</v>
      </c>
      <c r="G65" s="34">
        <v>5222000</v>
      </c>
      <c r="H65" s="34">
        <v>3753945.35</v>
      </c>
      <c r="I65" s="28">
        <v>4677000</v>
      </c>
      <c r="J65" s="29">
        <f t="shared" si="7"/>
        <v>0.92945151033386331</v>
      </c>
      <c r="K65" s="29">
        <f t="shared" si="9"/>
        <v>0.89563385675986207</v>
      </c>
    </row>
    <row r="66" spans="1:11" x14ac:dyDescent="0.3">
      <c r="A66" s="30">
        <v>3725</v>
      </c>
      <c r="B66" s="30" t="s">
        <v>68</v>
      </c>
      <c r="C66" s="31">
        <v>1750</v>
      </c>
      <c r="D66" s="32">
        <v>1750</v>
      </c>
      <c r="E66" s="33">
        <v>1630.413</v>
      </c>
      <c r="F66" s="34">
        <v>1850000</v>
      </c>
      <c r="G66" s="34">
        <v>1950000</v>
      </c>
      <c r="H66" s="34">
        <v>1623448.28</v>
      </c>
      <c r="I66" s="28">
        <v>1850000</v>
      </c>
      <c r="J66" s="29">
        <f t="shared" si="7"/>
        <v>1</v>
      </c>
      <c r="K66" s="29">
        <f t="shared" si="9"/>
        <v>0.94871794871794868</v>
      </c>
    </row>
    <row r="67" spans="1:11" x14ac:dyDescent="0.3">
      <c r="A67" s="30">
        <v>3729</v>
      </c>
      <c r="B67" s="30" t="s">
        <v>69</v>
      </c>
      <c r="C67" s="31">
        <v>60</v>
      </c>
      <c r="D67" s="32">
        <v>60</v>
      </c>
      <c r="E67" s="33">
        <v>58.47</v>
      </c>
      <c r="F67" s="34">
        <v>100000</v>
      </c>
      <c r="G67" s="34">
        <v>100000</v>
      </c>
      <c r="H67" s="34">
        <v>91347.6</v>
      </c>
      <c r="I67" s="28">
        <v>100000</v>
      </c>
      <c r="J67" s="29">
        <f t="shared" si="7"/>
        <v>1</v>
      </c>
      <c r="K67" s="29">
        <f t="shared" si="9"/>
        <v>1</v>
      </c>
    </row>
    <row r="68" spans="1:11" ht="15" thickBot="1" x14ac:dyDescent="0.35">
      <c r="A68" s="30">
        <v>3745</v>
      </c>
      <c r="B68" s="30" t="s">
        <v>70</v>
      </c>
      <c r="C68" s="31">
        <v>3800</v>
      </c>
      <c r="D68" s="32">
        <v>4433.9690000000001</v>
      </c>
      <c r="E68" s="33">
        <v>3501.2</v>
      </c>
      <c r="F68" s="34">
        <v>4050000</v>
      </c>
      <c r="G68" s="34">
        <v>4900000</v>
      </c>
      <c r="H68" s="34">
        <v>3648275.75</v>
      </c>
      <c r="I68" s="28">
        <v>5130000</v>
      </c>
      <c r="J68" s="29">
        <f t="shared" si="7"/>
        <v>1.2666666666666666</v>
      </c>
      <c r="K68" s="29">
        <f t="shared" si="9"/>
        <v>1.046938775510204</v>
      </c>
    </row>
    <row r="69" spans="1:11" x14ac:dyDescent="0.3">
      <c r="A69" s="43" t="s">
        <v>71</v>
      </c>
      <c r="B69" s="44"/>
      <c r="C69" s="45">
        <f t="shared" ref="C69:I69" si="10">SUM(C70:C76)</f>
        <v>420</v>
      </c>
      <c r="D69" s="45">
        <f t="shared" si="10"/>
        <v>12503.3</v>
      </c>
      <c r="E69" s="45">
        <f t="shared" si="10"/>
        <v>12335.878999999999</v>
      </c>
      <c r="F69" s="45">
        <f t="shared" si="10"/>
        <v>540000</v>
      </c>
      <c r="G69" s="45">
        <f t="shared" si="10"/>
        <v>15041945</v>
      </c>
      <c r="H69" s="45">
        <f t="shared" si="10"/>
        <v>15062210.359999999</v>
      </c>
      <c r="I69" s="45">
        <f t="shared" si="10"/>
        <v>629000</v>
      </c>
      <c r="J69" s="46">
        <f>+I69/F69</f>
        <v>1.1648148148148147</v>
      </c>
      <c r="K69" s="46">
        <f t="shared" si="9"/>
        <v>4.1816400738069442E-2</v>
      </c>
    </row>
    <row r="70" spans="1:11" x14ac:dyDescent="0.3">
      <c r="A70" s="30">
        <v>4222</v>
      </c>
      <c r="B70" s="30" t="s">
        <v>72</v>
      </c>
      <c r="C70" s="31">
        <v>110</v>
      </c>
      <c r="D70" s="32">
        <v>110</v>
      </c>
      <c r="E70" s="33">
        <v>99.775000000000006</v>
      </c>
      <c r="F70" s="34"/>
      <c r="G70" s="32"/>
      <c r="H70" s="32"/>
      <c r="I70" s="28">
        <v>0</v>
      </c>
      <c r="J70" s="29"/>
      <c r="K70" s="29"/>
    </row>
    <row r="71" spans="1:11" x14ac:dyDescent="0.3">
      <c r="A71" s="30">
        <v>4179</v>
      </c>
      <c r="B71" s="30" t="s">
        <v>73</v>
      </c>
      <c r="C71" s="31">
        <v>50</v>
      </c>
      <c r="D71" s="32">
        <v>50</v>
      </c>
      <c r="E71" s="33">
        <v>30.835000000000001</v>
      </c>
      <c r="F71" s="34">
        <v>200000</v>
      </c>
      <c r="G71" s="34">
        <v>250000</v>
      </c>
      <c r="H71" s="34">
        <v>5198.91</v>
      </c>
      <c r="I71" s="28">
        <v>200000</v>
      </c>
      <c r="J71" s="29">
        <f t="shared" si="7"/>
        <v>1</v>
      </c>
      <c r="K71" s="29">
        <f>+I71/G71</f>
        <v>0.8</v>
      </c>
    </row>
    <row r="72" spans="1:11" x14ac:dyDescent="0.3">
      <c r="A72" s="30">
        <v>4341</v>
      </c>
      <c r="B72" s="30" t="s">
        <v>74</v>
      </c>
      <c r="C72" s="31"/>
      <c r="D72" s="32"/>
      <c r="E72" s="33"/>
      <c r="F72" s="34"/>
      <c r="G72" s="34"/>
      <c r="H72" s="34"/>
      <c r="I72" s="28"/>
      <c r="J72" s="29"/>
      <c r="K72" s="29"/>
    </row>
    <row r="73" spans="1:11" x14ac:dyDescent="0.3">
      <c r="A73" s="30">
        <v>4351</v>
      </c>
      <c r="B73" s="30" t="s">
        <v>75</v>
      </c>
      <c r="C73" s="31">
        <v>100</v>
      </c>
      <c r="D73" s="32">
        <v>100</v>
      </c>
      <c r="E73" s="33">
        <v>62.119</v>
      </c>
      <c r="F73" s="34">
        <v>80000</v>
      </c>
      <c r="G73" s="34">
        <v>164000</v>
      </c>
      <c r="H73" s="34">
        <v>163741.82999999999</v>
      </c>
      <c r="I73" s="28">
        <v>164000</v>
      </c>
      <c r="J73" s="29">
        <f t="shared" si="7"/>
        <v>2.0499999999999998</v>
      </c>
      <c r="K73" s="29">
        <f>+I73/G73</f>
        <v>1</v>
      </c>
    </row>
    <row r="74" spans="1:11" x14ac:dyDescent="0.3">
      <c r="A74" s="30">
        <v>4350</v>
      </c>
      <c r="B74" s="30" t="s">
        <v>76</v>
      </c>
      <c r="C74" s="31">
        <v>100</v>
      </c>
      <c r="D74" s="32">
        <v>12183.3</v>
      </c>
      <c r="E74" s="33">
        <v>12083.3</v>
      </c>
      <c r="F74" s="34">
        <v>200000</v>
      </c>
      <c r="G74" s="34">
        <v>14567945</v>
      </c>
      <c r="H74" s="34">
        <v>14888984.02</v>
      </c>
      <c r="I74" s="28">
        <v>200000</v>
      </c>
      <c r="J74" s="29">
        <f t="shared" si="7"/>
        <v>1</v>
      </c>
      <c r="K74" s="29">
        <f>+I74/G74</f>
        <v>1.3728772314832325E-2</v>
      </c>
    </row>
    <row r="75" spans="1:11" x14ac:dyDescent="0.3">
      <c r="A75" s="30">
        <v>4359</v>
      </c>
      <c r="B75" s="30" t="s">
        <v>77</v>
      </c>
      <c r="C75" s="31">
        <v>60</v>
      </c>
      <c r="D75" s="32">
        <v>60</v>
      </c>
      <c r="E75" s="33">
        <v>59.85</v>
      </c>
      <c r="F75" s="34">
        <v>60000</v>
      </c>
      <c r="G75" s="34">
        <v>60000</v>
      </c>
      <c r="H75" s="34">
        <v>4285.6000000000004</v>
      </c>
      <c r="I75" s="28">
        <v>65000</v>
      </c>
      <c r="J75" s="29">
        <f t="shared" si="7"/>
        <v>1.0833333333333333</v>
      </c>
      <c r="K75" s="29">
        <f>+I75/G75</f>
        <v>1.0833333333333333</v>
      </c>
    </row>
    <row r="76" spans="1:11" ht="15" thickBot="1" x14ac:dyDescent="0.35">
      <c r="A76" s="30"/>
      <c r="B76" s="30"/>
      <c r="C76" s="31"/>
      <c r="D76" s="32"/>
      <c r="E76" s="33"/>
      <c r="F76" s="34"/>
      <c r="G76" s="32"/>
      <c r="H76" s="32"/>
      <c r="I76" s="51"/>
      <c r="J76" s="29"/>
      <c r="K76" s="29"/>
    </row>
    <row r="77" spans="1:11" ht="15.75" customHeight="1" x14ac:dyDescent="0.3">
      <c r="A77" s="8" t="s">
        <v>19</v>
      </c>
      <c r="B77" s="9"/>
      <c r="C77" s="10" t="s">
        <v>3</v>
      </c>
      <c r="D77" s="11"/>
      <c r="E77" s="11"/>
      <c r="F77" s="10" t="s">
        <v>4</v>
      </c>
      <c r="G77" s="11"/>
      <c r="H77" s="12"/>
      <c r="I77" s="13" t="s">
        <v>5</v>
      </c>
      <c r="J77" s="14" t="s">
        <v>6</v>
      </c>
      <c r="K77" s="14" t="s">
        <v>7</v>
      </c>
    </row>
    <row r="78" spans="1:11" ht="30.6" customHeight="1" thickBot="1" x14ac:dyDescent="0.35">
      <c r="A78" s="15"/>
      <c r="B78" s="16"/>
      <c r="C78" s="17" t="s">
        <v>8</v>
      </c>
      <c r="D78" s="17" t="s">
        <v>9</v>
      </c>
      <c r="E78" s="19" t="s">
        <v>10</v>
      </c>
      <c r="F78" s="17" t="s">
        <v>8</v>
      </c>
      <c r="G78" s="18" t="s">
        <v>9</v>
      </c>
      <c r="H78" s="20" t="s">
        <v>11</v>
      </c>
      <c r="I78" s="21"/>
      <c r="J78" s="22"/>
      <c r="K78" s="22"/>
    </row>
    <row r="79" spans="1:11" ht="15" customHeight="1" x14ac:dyDescent="0.3">
      <c r="A79" s="43" t="s">
        <v>78</v>
      </c>
      <c r="B79" s="44"/>
      <c r="C79" s="45">
        <f t="shared" ref="C79:I79" si="11">SUM(C80:C84)</f>
        <v>4950</v>
      </c>
      <c r="D79" s="45">
        <f t="shared" si="11"/>
        <v>5628.5910000000003</v>
      </c>
      <c r="E79" s="45">
        <f t="shared" si="11"/>
        <v>5606.6880000000001</v>
      </c>
      <c r="F79" s="45">
        <f t="shared" si="11"/>
        <v>5714000</v>
      </c>
      <c r="G79" s="45">
        <f t="shared" si="11"/>
        <v>7559000</v>
      </c>
      <c r="H79" s="45">
        <f t="shared" si="11"/>
        <v>6684630.4699999997</v>
      </c>
      <c r="I79" s="45">
        <f t="shared" si="11"/>
        <v>6740000</v>
      </c>
      <c r="J79" s="46">
        <f>+I79/F79</f>
        <v>1.1795589779488975</v>
      </c>
      <c r="K79" s="46">
        <f t="shared" ref="K79:K86" si="12">+I79/G79</f>
        <v>0.89165233496494245</v>
      </c>
    </row>
    <row r="80" spans="1:11" x14ac:dyDescent="0.3">
      <c r="A80" s="30">
        <v>5311</v>
      </c>
      <c r="B80" s="30" t="s">
        <v>79</v>
      </c>
      <c r="C80" s="31">
        <v>4140</v>
      </c>
      <c r="D80" s="32">
        <v>4780</v>
      </c>
      <c r="E80" s="33">
        <v>4803.5519999999997</v>
      </c>
      <c r="F80" s="34">
        <v>4591000</v>
      </c>
      <c r="G80" s="34">
        <v>5831000</v>
      </c>
      <c r="H80" s="34">
        <v>5256776.3499999996</v>
      </c>
      <c r="I80" s="28">
        <v>5322000</v>
      </c>
      <c r="J80" s="29">
        <f t="shared" si="7"/>
        <v>1.1592245698104988</v>
      </c>
      <c r="K80" s="29">
        <f t="shared" si="12"/>
        <v>0.91270794031898472</v>
      </c>
    </row>
    <row r="81" spans="1:11" x14ac:dyDescent="0.3">
      <c r="A81" s="30">
        <v>5272</v>
      </c>
      <c r="B81" s="30" t="s">
        <v>80</v>
      </c>
      <c r="C81" s="31">
        <v>30</v>
      </c>
      <c r="D81" s="32">
        <v>30</v>
      </c>
      <c r="E81" s="33">
        <v>0</v>
      </c>
      <c r="F81" s="34">
        <v>30000</v>
      </c>
      <c r="G81" s="34">
        <v>30000</v>
      </c>
      <c r="H81" s="34">
        <v>0</v>
      </c>
      <c r="I81" s="28">
        <v>30000</v>
      </c>
      <c r="J81" s="29">
        <f t="shared" si="7"/>
        <v>1</v>
      </c>
      <c r="K81" s="29">
        <f t="shared" si="12"/>
        <v>1</v>
      </c>
    </row>
    <row r="82" spans="1:11" x14ac:dyDescent="0.3">
      <c r="A82" s="30">
        <v>5213</v>
      </c>
      <c r="B82" s="30" t="s">
        <v>81</v>
      </c>
      <c r="C82" s="31"/>
      <c r="D82" s="32"/>
      <c r="E82" s="33"/>
      <c r="F82" s="34">
        <v>30000</v>
      </c>
      <c r="G82" s="34">
        <v>500000</v>
      </c>
      <c r="H82" s="34">
        <v>452146.87</v>
      </c>
      <c r="I82" s="28">
        <v>300000</v>
      </c>
      <c r="J82" s="29">
        <f t="shared" si="7"/>
        <v>10</v>
      </c>
      <c r="K82" s="29">
        <f t="shared" si="12"/>
        <v>0.6</v>
      </c>
    </row>
    <row r="83" spans="1:11" x14ac:dyDescent="0.3">
      <c r="A83" s="30">
        <v>5399</v>
      </c>
      <c r="B83" s="30" t="s">
        <v>82</v>
      </c>
      <c r="C83" s="31">
        <v>25</v>
      </c>
      <c r="D83" s="32">
        <v>25</v>
      </c>
      <c r="E83" s="33">
        <v>0</v>
      </c>
      <c r="F83" s="34">
        <v>25000</v>
      </c>
      <c r="G83" s="34">
        <v>25000</v>
      </c>
      <c r="H83" s="34">
        <v>0</v>
      </c>
      <c r="I83" s="28">
        <v>0</v>
      </c>
      <c r="J83" s="29">
        <f t="shared" si="7"/>
        <v>0</v>
      </c>
      <c r="K83" s="29">
        <f t="shared" si="12"/>
        <v>0</v>
      </c>
    </row>
    <row r="84" spans="1:11" ht="15" thickBot="1" x14ac:dyDescent="0.35">
      <c r="A84" s="30">
        <v>5512</v>
      </c>
      <c r="B84" s="30" t="s">
        <v>83</v>
      </c>
      <c r="C84" s="31">
        <v>755</v>
      </c>
      <c r="D84" s="32">
        <v>793.59100000000001</v>
      </c>
      <c r="E84" s="33">
        <v>803.13599999999997</v>
      </c>
      <c r="F84" s="34">
        <v>1038000</v>
      </c>
      <c r="G84" s="34">
        <v>1173000</v>
      </c>
      <c r="H84" s="34">
        <v>975707.25</v>
      </c>
      <c r="I84" s="28">
        <v>1088000</v>
      </c>
      <c r="J84" s="29">
        <f t="shared" si="7"/>
        <v>1.0481695568400771</v>
      </c>
      <c r="K84" s="29">
        <f t="shared" si="12"/>
        <v>0.92753623188405798</v>
      </c>
    </row>
    <row r="85" spans="1:11" x14ac:dyDescent="0.3">
      <c r="A85" s="43" t="s">
        <v>84</v>
      </c>
      <c r="B85" s="44"/>
      <c r="C85" s="45">
        <f>SUM(C86:C90)</f>
        <v>2650</v>
      </c>
      <c r="D85" s="45">
        <f t="shared" ref="D85:I85" si="13">SUM(D86:D90)</f>
        <v>3049.1320000000001</v>
      </c>
      <c r="E85" s="45">
        <f t="shared" si="13"/>
        <v>3018.4259999999999</v>
      </c>
      <c r="F85" s="45">
        <f t="shared" si="13"/>
        <v>2880000</v>
      </c>
      <c r="G85" s="45">
        <f t="shared" si="13"/>
        <v>3234000</v>
      </c>
      <c r="H85" s="45">
        <f t="shared" si="13"/>
        <v>2925572.6999999997</v>
      </c>
      <c r="I85" s="45">
        <f t="shared" si="13"/>
        <v>3108500</v>
      </c>
      <c r="J85" s="46">
        <f>+I85/F85</f>
        <v>1.0793402777777779</v>
      </c>
      <c r="K85" s="46">
        <f t="shared" si="12"/>
        <v>0.96119356833642544</v>
      </c>
    </row>
    <row r="86" spans="1:11" x14ac:dyDescent="0.3">
      <c r="A86" s="30">
        <v>6112</v>
      </c>
      <c r="B86" s="30" t="s">
        <v>85</v>
      </c>
      <c r="C86" s="31">
        <v>2650</v>
      </c>
      <c r="D86" s="32">
        <v>2840</v>
      </c>
      <c r="E86" s="33">
        <v>2792.7460000000001</v>
      </c>
      <c r="F86" s="34">
        <v>2880000</v>
      </c>
      <c r="G86" s="34">
        <v>2980000</v>
      </c>
      <c r="H86" s="34">
        <v>2709183.15</v>
      </c>
      <c r="I86" s="28">
        <v>3108500</v>
      </c>
      <c r="J86" s="29">
        <f t="shared" si="7"/>
        <v>1.0793402777777779</v>
      </c>
      <c r="K86" s="29">
        <f t="shared" si="12"/>
        <v>1.0431208053691274</v>
      </c>
    </row>
    <row r="87" spans="1:11" x14ac:dyDescent="0.3">
      <c r="A87" s="30">
        <v>6114</v>
      </c>
      <c r="B87" s="30" t="s">
        <v>86</v>
      </c>
      <c r="C87" s="31"/>
      <c r="D87" s="32"/>
      <c r="E87" s="33">
        <v>43.5</v>
      </c>
      <c r="F87" s="34"/>
      <c r="G87" s="34"/>
      <c r="H87" s="34"/>
      <c r="I87" s="28"/>
      <c r="J87" s="29"/>
      <c r="K87" s="29"/>
    </row>
    <row r="88" spans="1:11" x14ac:dyDescent="0.3">
      <c r="A88" s="30">
        <v>6115</v>
      </c>
      <c r="B88" s="30" t="s">
        <v>87</v>
      </c>
      <c r="C88" s="31">
        <v>0</v>
      </c>
      <c r="D88" s="32">
        <v>130.5</v>
      </c>
      <c r="E88" s="33">
        <v>139.81899999999999</v>
      </c>
      <c r="F88" s="34">
        <v>0</v>
      </c>
      <c r="G88" s="34">
        <v>254000</v>
      </c>
      <c r="H88" s="34">
        <v>216389.55</v>
      </c>
      <c r="I88" s="28">
        <v>0</v>
      </c>
      <c r="J88" s="29"/>
      <c r="K88" s="29"/>
    </row>
    <row r="89" spans="1:11" x14ac:dyDescent="0.3">
      <c r="A89" s="30">
        <v>6117</v>
      </c>
      <c r="B89" s="30" t="s">
        <v>88</v>
      </c>
      <c r="C89" s="31"/>
      <c r="D89" s="32"/>
      <c r="E89" s="33"/>
      <c r="F89" s="34">
        <v>0</v>
      </c>
      <c r="G89" s="34">
        <v>0</v>
      </c>
      <c r="H89" s="34">
        <v>0</v>
      </c>
      <c r="I89" s="28">
        <v>0</v>
      </c>
      <c r="J89" s="29"/>
      <c r="K89" s="29"/>
    </row>
    <row r="90" spans="1:11" ht="15" thickBot="1" x14ac:dyDescent="0.35">
      <c r="A90" s="30">
        <v>6118</v>
      </c>
      <c r="B90" s="30" t="s">
        <v>89</v>
      </c>
      <c r="C90" s="31">
        <v>0</v>
      </c>
      <c r="D90" s="32">
        <v>78.632000000000005</v>
      </c>
      <c r="E90" s="33">
        <v>42.360999999999997</v>
      </c>
      <c r="F90" s="34">
        <v>0</v>
      </c>
      <c r="G90" s="34">
        <v>0</v>
      </c>
      <c r="H90" s="34">
        <v>0</v>
      </c>
      <c r="I90" s="28">
        <v>0</v>
      </c>
      <c r="J90" s="29"/>
      <c r="K90" s="29"/>
    </row>
    <row r="91" spans="1:11" x14ac:dyDescent="0.3">
      <c r="A91" s="43" t="s">
        <v>90</v>
      </c>
      <c r="B91" s="44"/>
      <c r="C91" s="45">
        <f t="shared" ref="C91:I91" si="14">SUM(C92:C97)</f>
        <v>23217</v>
      </c>
      <c r="D91" s="45">
        <f t="shared" si="14"/>
        <v>25843.5075</v>
      </c>
      <c r="E91" s="45">
        <f t="shared" si="14"/>
        <v>23755.38</v>
      </c>
      <c r="F91" s="45">
        <f t="shared" si="14"/>
        <v>27710000</v>
      </c>
      <c r="G91" s="45">
        <f t="shared" si="14"/>
        <v>30375870</v>
      </c>
      <c r="H91" s="45">
        <f t="shared" si="14"/>
        <v>23825308.470000003</v>
      </c>
      <c r="I91" s="45">
        <f t="shared" si="14"/>
        <v>30148000</v>
      </c>
      <c r="J91" s="46">
        <f>+I91/F91</f>
        <v>1.0879826777336701</v>
      </c>
      <c r="K91" s="46">
        <f>+I91/G91</f>
        <v>0.99249832185876485</v>
      </c>
    </row>
    <row r="92" spans="1:11" x14ac:dyDescent="0.3">
      <c r="A92" s="30">
        <v>6171</v>
      </c>
      <c r="B92" s="30" t="s">
        <v>91</v>
      </c>
      <c r="C92" s="31">
        <f>34418-11691</f>
        <v>22727</v>
      </c>
      <c r="D92" s="32">
        <f>30596.9-7141.4425</f>
        <v>23455.4575</v>
      </c>
      <c r="E92" s="33">
        <v>21545.544000000002</v>
      </c>
      <c r="F92" s="34">
        <v>26130000</v>
      </c>
      <c r="G92" s="34">
        <v>27263810</v>
      </c>
      <c r="H92" s="34">
        <v>20958258.510000002</v>
      </c>
      <c r="I92" s="28">
        <v>28750000</v>
      </c>
      <c r="J92" s="29">
        <f t="shared" si="7"/>
        <v>1.1002678913126673</v>
      </c>
      <c r="K92" s="29">
        <f>+I92/G92</f>
        <v>1.0545114567626461</v>
      </c>
    </row>
    <row r="93" spans="1:11" x14ac:dyDescent="0.3">
      <c r="A93" s="30">
        <v>6310</v>
      </c>
      <c r="B93" s="30" t="s">
        <v>92</v>
      </c>
      <c r="C93" s="31">
        <v>210</v>
      </c>
      <c r="D93" s="32">
        <v>230</v>
      </c>
      <c r="E93" s="33">
        <v>155.56700000000001</v>
      </c>
      <c r="F93" s="34">
        <v>960000</v>
      </c>
      <c r="G93" s="34">
        <v>978000</v>
      </c>
      <c r="H93" s="34">
        <v>795130.96</v>
      </c>
      <c r="I93" s="28">
        <v>978000</v>
      </c>
      <c r="J93" s="29">
        <f t="shared" si="7"/>
        <v>1.01875</v>
      </c>
      <c r="K93" s="29">
        <f>+I93/G93</f>
        <v>1</v>
      </c>
    </row>
    <row r="94" spans="1:11" x14ac:dyDescent="0.3">
      <c r="A94" s="30">
        <v>6320</v>
      </c>
      <c r="B94" s="30" t="s">
        <v>93</v>
      </c>
      <c r="C94" s="31">
        <v>280</v>
      </c>
      <c r="D94" s="32">
        <v>280</v>
      </c>
      <c r="E94" s="33">
        <v>230.59</v>
      </c>
      <c r="F94" s="34">
        <v>320000</v>
      </c>
      <c r="G94" s="34">
        <v>287000</v>
      </c>
      <c r="H94" s="34">
        <v>258219</v>
      </c>
      <c r="I94" s="28">
        <v>320000</v>
      </c>
      <c r="J94" s="29">
        <f t="shared" si="7"/>
        <v>1</v>
      </c>
      <c r="K94" s="29">
        <f>+I94/G94</f>
        <v>1.1149825783972125</v>
      </c>
    </row>
    <row r="95" spans="1:11" x14ac:dyDescent="0.3">
      <c r="A95" s="30">
        <v>6399</v>
      </c>
      <c r="B95" s="30" t="s">
        <v>94</v>
      </c>
      <c r="C95" s="31">
        <v>0</v>
      </c>
      <c r="D95" s="32">
        <v>1734.05</v>
      </c>
      <c r="E95" s="33">
        <v>1667.153</v>
      </c>
      <c r="F95" s="34">
        <v>300000</v>
      </c>
      <c r="G95" s="34">
        <v>1847060</v>
      </c>
      <c r="H95" s="34">
        <v>1813651</v>
      </c>
      <c r="I95" s="28">
        <v>100000</v>
      </c>
      <c r="J95" s="29">
        <f t="shared" si="7"/>
        <v>0.33333333333333331</v>
      </c>
      <c r="K95" s="29">
        <f>+I95/G95</f>
        <v>5.4140092904399424E-2</v>
      </c>
    </row>
    <row r="96" spans="1:11" x14ac:dyDescent="0.3">
      <c r="A96" s="30">
        <v>6402</v>
      </c>
      <c r="B96" s="30" t="s">
        <v>95</v>
      </c>
      <c r="C96" s="31">
        <v>0</v>
      </c>
      <c r="D96" s="32">
        <v>144</v>
      </c>
      <c r="E96" s="33">
        <v>142.99</v>
      </c>
      <c r="F96" s="34"/>
      <c r="G96" s="34"/>
      <c r="H96" s="34"/>
      <c r="I96" s="28"/>
      <c r="J96" s="29"/>
      <c r="K96" s="29"/>
    </row>
    <row r="97" spans="1:11" ht="15" thickBot="1" x14ac:dyDescent="0.35">
      <c r="A97" s="30">
        <v>6409</v>
      </c>
      <c r="B97" s="30" t="s">
        <v>96</v>
      </c>
      <c r="C97" s="31">
        <v>0</v>
      </c>
      <c r="D97" s="32">
        <v>0</v>
      </c>
      <c r="E97" s="33">
        <v>13.536</v>
      </c>
      <c r="F97" s="34">
        <v>0</v>
      </c>
      <c r="G97" s="34">
        <v>0</v>
      </c>
      <c r="H97" s="34">
        <v>49</v>
      </c>
      <c r="I97" s="28">
        <v>0</v>
      </c>
      <c r="J97" s="29"/>
      <c r="K97" s="29"/>
    </row>
    <row r="98" spans="1:11" ht="18.600000000000001" thickBot="1" x14ac:dyDescent="0.4">
      <c r="A98" s="52" t="s">
        <v>97</v>
      </c>
      <c r="B98" s="53"/>
      <c r="C98" s="54" t="e">
        <f t="shared" ref="C98:I98" si="15">+C91+C85+C79+C69+C62+C34+C21+C18</f>
        <v>#REF!</v>
      </c>
      <c r="D98" s="54" t="e">
        <f t="shared" si="15"/>
        <v>#REF!</v>
      </c>
      <c r="E98" s="55" t="e">
        <f t="shared" si="15"/>
        <v>#REF!</v>
      </c>
      <c r="F98" s="54">
        <f t="shared" si="15"/>
        <v>137708000</v>
      </c>
      <c r="G98" s="54">
        <f t="shared" si="15"/>
        <v>173096847</v>
      </c>
      <c r="H98" s="54">
        <f t="shared" si="15"/>
        <v>115753432.61000001</v>
      </c>
      <c r="I98" s="56">
        <f t="shared" si="15"/>
        <v>127022600</v>
      </c>
      <c r="J98" s="57">
        <f t="shared" ref="J98" si="16">+I98/F98</f>
        <v>0.92240537949864931</v>
      </c>
      <c r="K98" s="57">
        <f>+I98/G98</f>
        <v>0.73382388068570659</v>
      </c>
    </row>
    <row r="99" spans="1:11" ht="15.6" x14ac:dyDescent="0.3">
      <c r="A99" s="58"/>
      <c r="B99" s="59"/>
      <c r="C99" s="60" t="e">
        <v>#REF!</v>
      </c>
      <c r="D99" s="60" t="e">
        <v>#REF!</v>
      </c>
      <c r="E99" s="60" t="e">
        <v>#REF!</v>
      </c>
      <c r="F99" s="60"/>
      <c r="G99" s="60"/>
      <c r="H99" s="60"/>
      <c r="I99" s="60"/>
      <c r="J99" s="61"/>
      <c r="K99" s="61"/>
    </row>
    <row r="100" spans="1:11" ht="15.6" x14ac:dyDescent="0.3">
      <c r="A100" s="59"/>
      <c r="B100" s="59"/>
      <c r="C100" s="62"/>
      <c r="D100" s="62"/>
      <c r="E100" s="62"/>
      <c r="F100" s="62"/>
      <c r="G100" s="63"/>
      <c r="H100" s="63"/>
      <c r="I100" s="62"/>
    </row>
    <row r="101" spans="1:11" ht="15.6" x14ac:dyDescent="0.3">
      <c r="A101" s="59"/>
      <c r="B101" s="64"/>
      <c r="C101" s="62"/>
      <c r="D101" s="62"/>
      <c r="E101" s="63"/>
      <c r="F101" s="65" t="s">
        <v>98</v>
      </c>
      <c r="H101" s="66">
        <v>44158</v>
      </c>
      <c r="I101" s="67"/>
    </row>
    <row r="102" spans="1:11" ht="15.6" x14ac:dyDescent="0.3">
      <c r="A102" s="59"/>
      <c r="B102" s="59"/>
      <c r="C102" s="62"/>
      <c r="D102" s="62"/>
      <c r="E102" s="63"/>
      <c r="F102" s="65" t="s">
        <v>99</v>
      </c>
      <c r="H102" s="66">
        <v>44160</v>
      </c>
      <c r="I102" s="67"/>
    </row>
    <row r="103" spans="1:11" ht="15.6" x14ac:dyDescent="0.3">
      <c r="A103" s="59"/>
      <c r="B103" s="59"/>
      <c r="C103" s="62"/>
      <c r="D103" s="62"/>
      <c r="E103" s="63"/>
      <c r="F103" s="68" t="s">
        <v>100</v>
      </c>
      <c r="G103" s="69"/>
      <c r="H103" s="70">
        <v>44181</v>
      </c>
      <c r="I103" s="67"/>
    </row>
    <row r="104" spans="1:11" ht="15.6" x14ac:dyDescent="0.3">
      <c r="A104" s="59"/>
      <c r="B104" s="59"/>
      <c r="C104" s="62"/>
      <c r="D104" s="62"/>
      <c r="E104" s="63"/>
      <c r="I104" s="71"/>
    </row>
    <row r="105" spans="1:11" ht="15.6" x14ac:dyDescent="0.3">
      <c r="A105" s="59"/>
      <c r="B105" s="59"/>
      <c r="C105" s="62"/>
      <c r="D105" s="62"/>
      <c r="E105" s="63"/>
      <c r="F105" s="65" t="s">
        <v>101</v>
      </c>
      <c r="H105" s="66">
        <v>44163</v>
      </c>
      <c r="I105" s="62"/>
    </row>
    <row r="106" spans="1:11" ht="15.6" x14ac:dyDescent="0.3">
      <c r="A106" s="59"/>
      <c r="B106" s="59"/>
      <c r="C106" s="72"/>
      <c r="D106" s="72"/>
      <c r="E106" s="73"/>
      <c r="I106" s="74"/>
    </row>
    <row r="107" spans="1:11" ht="15.6" x14ac:dyDescent="0.3">
      <c r="A107" s="75"/>
      <c r="B107" s="75"/>
      <c r="C107" s="76"/>
      <c r="D107" s="76"/>
      <c r="E107" s="77"/>
      <c r="F107" s="65" t="s">
        <v>102</v>
      </c>
      <c r="H107" s="66">
        <v>44163</v>
      </c>
      <c r="I107" s="76"/>
    </row>
    <row r="108" spans="1:11" ht="18" x14ac:dyDescent="0.35">
      <c r="A108" s="7"/>
      <c r="B108" s="7"/>
      <c r="C108" s="78"/>
      <c r="D108" s="78"/>
      <c r="E108" s="79"/>
      <c r="F108" s="78"/>
      <c r="G108" s="79"/>
      <c r="H108" s="79"/>
      <c r="I108" s="78"/>
    </row>
    <row r="109" spans="1:11" x14ac:dyDescent="0.3">
      <c r="A109" s="75"/>
      <c r="B109" s="75"/>
      <c r="C109" s="78"/>
      <c r="D109" s="78"/>
      <c r="E109" s="79"/>
      <c r="F109" s="78"/>
      <c r="G109" s="79"/>
      <c r="H109" s="79"/>
      <c r="I109" s="78"/>
    </row>
    <row r="110" spans="1:11" ht="18" x14ac:dyDescent="0.35">
      <c r="A110" s="7"/>
      <c r="B110" s="7"/>
      <c r="C110" s="78"/>
      <c r="D110" s="78"/>
      <c r="E110" s="79"/>
      <c r="F110" s="78"/>
      <c r="G110" s="79"/>
      <c r="H110" s="79"/>
      <c r="I110" s="78"/>
    </row>
    <row r="111" spans="1:11" x14ac:dyDescent="0.3">
      <c r="A111" s="75"/>
      <c r="B111" s="75"/>
      <c r="C111" s="72"/>
      <c r="D111" s="72"/>
      <c r="E111" s="73"/>
      <c r="F111" s="72"/>
      <c r="G111" s="73"/>
      <c r="H111" s="73"/>
      <c r="I111" s="72"/>
    </row>
    <row r="112" spans="1:11" ht="15.6" x14ac:dyDescent="0.3">
      <c r="A112" s="59"/>
      <c r="B112" s="59"/>
      <c r="C112" s="80"/>
      <c r="D112" s="80"/>
      <c r="E112" s="81"/>
      <c r="F112" s="80"/>
      <c r="G112" s="81"/>
      <c r="H112" s="81"/>
      <c r="I112" s="80"/>
    </row>
    <row r="113" spans="1:9" ht="15.6" x14ac:dyDescent="0.3">
      <c r="A113" s="59"/>
      <c r="B113" s="59"/>
      <c r="C113" s="82"/>
      <c r="D113" s="82"/>
      <c r="E113" s="83"/>
      <c r="F113" s="82"/>
      <c r="G113" s="83"/>
      <c r="H113" s="83"/>
      <c r="I113" s="82"/>
    </row>
    <row r="114" spans="1:9" x14ac:dyDescent="0.3">
      <c r="A114" s="75"/>
      <c r="B114" s="75"/>
      <c r="C114" s="72"/>
      <c r="D114" s="72"/>
      <c r="E114" s="73"/>
      <c r="F114" s="72"/>
      <c r="G114" s="73"/>
      <c r="H114" s="73"/>
      <c r="I114" s="72"/>
    </row>
    <row r="115" spans="1:9" x14ac:dyDescent="0.3">
      <c r="A115" s="75"/>
      <c r="B115" s="75"/>
      <c r="C115" s="72"/>
      <c r="D115" s="72"/>
      <c r="E115" s="73"/>
      <c r="F115" s="72"/>
      <c r="G115" s="73"/>
      <c r="H115" s="73"/>
      <c r="I115" s="72"/>
    </row>
    <row r="116" spans="1:9" x14ac:dyDescent="0.3">
      <c r="A116" s="75"/>
      <c r="B116" s="75"/>
      <c r="C116" s="72"/>
      <c r="D116" s="72"/>
      <c r="E116" s="73"/>
      <c r="F116" s="72"/>
      <c r="G116" s="73"/>
      <c r="H116" s="73"/>
      <c r="I116" s="72"/>
    </row>
    <row r="117" spans="1:9" x14ac:dyDescent="0.3">
      <c r="A117" s="84"/>
      <c r="B117" s="84"/>
      <c r="C117" s="85"/>
      <c r="D117" s="85"/>
      <c r="E117" s="86"/>
      <c r="F117" s="85"/>
      <c r="G117" s="86"/>
      <c r="H117" s="86"/>
      <c r="I117" s="85"/>
    </row>
    <row r="118" spans="1:9" x14ac:dyDescent="0.3">
      <c r="A118" s="84"/>
      <c r="B118" s="84"/>
      <c r="C118" s="85"/>
      <c r="D118" s="85"/>
      <c r="E118" s="86"/>
      <c r="F118" s="85"/>
      <c r="G118" s="86"/>
      <c r="H118" s="86"/>
      <c r="I118" s="85"/>
    </row>
    <row r="119" spans="1:9" x14ac:dyDescent="0.3">
      <c r="A119" s="75"/>
      <c r="B119" s="75"/>
      <c r="C119" s="72"/>
      <c r="D119" s="72"/>
      <c r="E119" s="73"/>
      <c r="F119" s="72"/>
      <c r="G119" s="73"/>
      <c r="H119" s="73"/>
      <c r="I119" s="72"/>
    </row>
    <row r="120" spans="1:9" x14ac:dyDescent="0.3">
      <c r="A120" s="75"/>
      <c r="B120" s="75"/>
      <c r="C120" s="78"/>
      <c r="D120" s="78"/>
      <c r="E120" s="79"/>
      <c r="F120" s="78"/>
      <c r="G120" s="79"/>
      <c r="H120" s="79"/>
      <c r="I120" s="78"/>
    </row>
    <row r="121" spans="1:9" x14ac:dyDescent="0.3">
      <c r="A121" s="75"/>
      <c r="B121" s="75"/>
      <c r="C121" s="72"/>
      <c r="D121" s="72"/>
      <c r="E121" s="73"/>
      <c r="F121" s="72"/>
      <c r="G121" s="73"/>
      <c r="H121" s="73"/>
      <c r="I121" s="72"/>
    </row>
    <row r="122" spans="1:9" ht="15.6" x14ac:dyDescent="0.3">
      <c r="A122" s="59"/>
      <c r="B122" s="59"/>
      <c r="C122" s="62"/>
      <c r="D122" s="62"/>
      <c r="E122" s="63"/>
      <c r="F122" s="62"/>
      <c r="G122" s="63"/>
      <c r="H122" s="63"/>
      <c r="I122" s="62"/>
    </row>
    <row r="123" spans="1:9" ht="15.6" x14ac:dyDescent="0.3">
      <c r="A123" s="59"/>
      <c r="B123" s="59"/>
      <c r="C123" s="62"/>
      <c r="D123" s="62"/>
      <c r="E123" s="63"/>
      <c r="F123" s="62"/>
      <c r="G123" s="63"/>
      <c r="H123" s="63"/>
      <c r="I123" s="62"/>
    </row>
    <row r="124" spans="1:9" ht="15.6" x14ac:dyDescent="0.3">
      <c r="A124" s="59"/>
      <c r="B124" s="59"/>
      <c r="C124" s="72"/>
      <c r="D124" s="72"/>
      <c r="E124" s="73"/>
      <c r="F124" s="72"/>
      <c r="G124" s="73"/>
      <c r="H124" s="73"/>
      <c r="I124" s="72"/>
    </row>
    <row r="125" spans="1:9" x14ac:dyDescent="0.3">
      <c r="A125" s="75"/>
      <c r="B125" s="75"/>
      <c r="C125" s="78"/>
      <c r="D125" s="78"/>
      <c r="E125" s="79"/>
      <c r="F125" s="78"/>
      <c r="G125" s="79"/>
      <c r="H125" s="79"/>
      <c r="I125" s="78"/>
    </row>
    <row r="126" spans="1:9" x14ac:dyDescent="0.3">
      <c r="A126" s="75"/>
      <c r="B126" s="75"/>
      <c r="C126" s="78"/>
      <c r="D126" s="78"/>
      <c r="E126" s="79"/>
      <c r="F126" s="78"/>
      <c r="G126" s="79"/>
      <c r="H126" s="79"/>
      <c r="I126" s="78"/>
    </row>
    <row r="127" spans="1:9" x14ac:dyDescent="0.3">
      <c r="A127" s="75"/>
      <c r="B127" s="75"/>
      <c r="C127" s="78"/>
      <c r="D127" s="78"/>
      <c r="E127" s="79"/>
      <c r="F127" s="78"/>
      <c r="G127" s="79"/>
      <c r="H127" s="79"/>
      <c r="I127" s="78"/>
    </row>
    <row r="128" spans="1:9" x14ac:dyDescent="0.3">
      <c r="A128" s="75"/>
      <c r="B128" s="75"/>
      <c r="C128" s="78"/>
      <c r="D128" s="78"/>
      <c r="E128" s="79"/>
      <c r="F128" s="78"/>
      <c r="G128" s="79"/>
      <c r="H128" s="79"/>
      <c r="I128" s="78"/>
    </row>
    <row r="129" spans="1:9" x14ac:dyDescent="0.3">
      <c r="A129" s="75"/>
      <c r="B129" s="75"/>
      <c r="C129" s="78"/>
      <c r="D129" s="78"/>
      <c r="E129" s="79"/>
      <c r="F129" s="78"/>
      <c r="G129" s="79"/>
      <c r="H129" s="79"/>
      <c r="I129" s="78"/>
    </row>
    <row r="130" spans="1:9" x14ac:dyDescent="0.3">
      <c r="A130" s="75"/>
      <c r="B130" s="75"/>
      <c r="C130" s="78"/>
      <c r="D130" s="78"/>
      <c r="E130" s="79"/>
      <c r="F130" s="78"/>
      <c r="G130" s="79"/>
      <c r="H130" s="79"/>
      <c r="I130" s="78"/>
    </row>
    <row r="131" spans="1:9" x14ac:dyDescent="0.3">
      <c r="A131" s="75"/>
      <c r="B131" s="75"/>
      <c r="C131" s="78"/>
      <c r="D131" s="78"/>
      <c r="E131" s="79"/>
      <c r="F131" s="78"/>
      <c r="G131" s="79"/>
      <c r="H131" s="79"/>
      <c r="I131" s="78"/>
    </row>
    <row r="132" spans="1:9" x14ac:dyDescent="0.3">
      <c r="A132" s="75"/>
      <c r="B132" s="75"/>
      <c r="C132" s="78"/>
      <c r="D132" s="78"/>
      <c r="E132" s="79"/>
      <c r="F132" s="78"/>
      <c r="G132" s="79"/>
      <c r="H132" s="79"/>
      <c r="I132" s="78"/>
    </row>
    <row r="133" spans="1:9" x14ac:dyDescent="0.3">
      <c r="A133" s="84"/>
      <c r="B133" s="84"/>
      <c r="C133" s="87"/>
      <c r="D133" s="87"/>
      <c r="E133" s="88"/>
      <c r="F133" s="87"/>
      <c r="G133" s="88"/>
      <c r="H133" s="88"/>
      <c r="I133" s="87"/>
    </row>
    <row r="134" spans="1:9" x14ac:dyDescent="0.3">
      <c r="A134" s="75"/>
      <c r="B134" s="75"/>
      <c r="C134" s="78"/>
      <c r="D134" s="78"/>
      <c r="E134" s="79"/>
      <c r="F134" s="78"/>
      <c r="G134" s="79"/>
      <c r="H134" s="79"/>
      <c r="I134" s="78"/>
    </row>
    <row r="135" spans="1:9" x14ac:dyDescent="0.3">
      <c r="A135" s="75"/>
      <c r="B135" s="75"/>
      <c r="C135" s="78"/>
      <c r="D135" s="78"/>
      <c r="E135" s="79"/>
      <c r="F135" s="78"/>
      <c r="G135" s="79"/>
      <c r="H135" s="79"/>
      <c r="I135" s="78"/>
    </row>
    <row r="136" spans="1:9" x14ac:dyDescent="0.3">
      <c r="A136" s="75"/>
      <c r="B136" s="75"/>
      <c r="C136" s="78"/>
      <c r="D136" s="78"/>
      <c r="E136" s="79"/>
      <c r="F136" s="78"/>
      <c r="G136" s="79"/>
      <c r="H136" s="79"/>
      <c r="I136" s="78"/>
    </row>
    <row r="137" spans="1:9" x14ac:dyDescent="0.3">
      <c r="A137" s="75"/>
      <c r="B137" s="75"/>
      <c r="C137" s="78"/>
      <c r="D137" s="78"/>
      <c r="E137" s="79"/>
      <c r="F137" s="78"/>
      <c r="G137" s="79"/>
      <c r="H137" s="79"/>
      <c r="I137" s="78"/>
    </row>
    <row r="138" spans="1:9" ht="15.6" x14ac:dyDescent="0.3">
      <c r="A138" s="59"/>
      <c r="B138" s="59"/>
      <c r="C138" s="76"/>
      <c r="D138" s="76"/>
      <c r="E138" s="77"/>
      <c r="F138" s="76"/>
      <c r="G138" s="77"/>
      <c r="H138" s="77"/>
      <c r="I138" s="76"/>
    </row>
    <row r="139" spans="1:9" ht="15.6" x14ac:dyDescent="0.3">
      <c r="A139" s="59"/>
      <c r="B139" s="59"/>
      <c r="C139" s="76"/>
      <c r="D139" s="76"/>
      <c r="E139" s="77"/>
      <c r="F139" s="76"/>
      <c r="G139" s="77"/>
      <c r="H139" s="77"/>
      <c r="I139" s="76"/>
    </row>
    <row r="140" spans="1:9" ht="15.6" x14ac:dyDescent="0.3">
      <c r="A140" s="59"/>
      <c r="B140" s="59"/>
      <c r="C140" s="76"/>
      <c r="D140" s="76"/>
      <c r="E140" s="77"/>
      <c r="F140" s="76"/>
      <c r="G140" s="77"/>
      <c r="H140" s="77"/>
      <c r="I140" s="76"/>
    </row>
    <row r="141" spans="1:9" x14ac:dyDescent="0.3">
      <c r="A141" s="75"/>
      <c r="B141" s="75"/>
      <c r="C141" s="78"/>
      <c r="D141" s="78"/>
      <c r="E141" s="79"/>
      <c r="F141" s="78"/>
      <c r="G141" s="79"/>
      <c r="H141" s="79"/>
      <c r="I141" s="78"/>
    </row>
    <row r="142" spans="1:9" x14ac:dyDescent="0.3">
      <c r="A142" s="75"/>
      <c r="B142" s="75"/>
      <c r="C142" s="89"/>
      <c r="D142" s="89"/>
      <c r="E142" s="90"/>
      <c r="F142" s="89"/>
      <c r="G142" s="90"/>
      <c r="H142" s="90"/>
      <c r="I142" s="89"/>
    </row>
    <row r="143" spans="1:9" x14ac:dyDescent="0.3">
      <c r="A143" s="75"/>
      <c r="B143" s="75"/>
      <c r="C143" s="78"/>
      <c r="D143" s="78"/>
      <c r="E143" s="79"/>
      <c r="F143" s="78"/>
      <c r="G143" s="79"/>
      <c r="H143" s="79"/>
      <c r="I143" s="78"/>
    </row>
    <row r="144" spans="1:9" ht="15.6" x14ac:dyDescent="0.3">
      <c r="A144" s="59"/>
      <c r="B144" s="59"/>
      <c r="C144" s="76"/>
      <c r="D144" s="76"/>
      <c r="E144" s="77"/>
      <c r="F144" s="76"/>
      <c r="G144" s="77"/>
      <c r="H144" s="77"/>
      <c r="I144" s="76"/>
    </row>
    <row r="145" spans="1:9" x14ac:dyDescent="0.3">
      <c r="A145" s="91"/>
      <c r="B145" s="91"/>
      <c r="C145" s="78"/>
      <c r="D145" s="78"/>
      <c r="E145" s="79"/>
      <c r="F145" s="78"/>
      <c r="G145" s="79"/>
      <c r="H145" s="79"/>
      <c r="I145" s="78"/>
    </row>
    <row r="146" spans="1:9" ht="15.6" x14ac:dyDescent="0.3">
      <c r="A146" s="59"/>
      <c r="B146" s="59"/>
      <c r="C146" s="76"/>
      <c r="D146" s="76"/>
      <c r="E146" s="77"/>
      <c r="F146" s="76"/>
      <c r="G146" s="77"/>
      <c r="H146" s="77"/>
      <c r="I146" s="76"/>
    </row>
    <row r="147" spans="1:9" ht="15.6" x14ac:dyDescent="0.3">
      <c r="A147" s="59"/>
      <c r="B147" s="59"/>
      <c r="C147" s="76"/>
      <c r="D147" s="76"/>
      <c r="E147" s="77"/>
      <c r="F147" s="76"/>
      <c r="G147" s="77"/>
      <c r="H147" s="77"/>
      <c r="I147" s="76"/>
    </row>
    <row r="148" spans="1:9" ht="15.6" x14ac:dyDescent="0.3">
      <c r="A148" s="59"/>
      <c r="B148" s="59"/>
      <c r="C148" s="76"/>
      <c r="D148" s="76"/>
      <c r="E148" s="77"/>
      <c r="F148" s="76"/>
      <c r="G148" s="77"/>
      <c r="H148" s="77"/>
      <c r="I148" s="76"/>
    </row>
    <row r="149" spans="1:9" ht="15.6" x14ac:dyDescent="0.3">
      <c r="A149" s="59"/>
      <c r="B149" s="59"/>
      <c r="C149" s="76"/>
      <c r="D149" s="76"/>
      <c r="E149" s="77"/>
      <c r="F149" s="76"/>
      <c r="G149" s="77"/>
      <c r="H149" s="77"/>
      <c r="I149" s="76"/>
    </row>
    <row r="505" spans="1:11" x14ac:dyDescent="0.3">
      <c r="A505" s="92"/>
      <c r="B505" s="92"/>
      <c r="C505" s="6"/>
      <c r="D505" s="6"/>
      <c r="E505" s="6"/>
      <c r="F505" s="6"/>
      <c r="G505" s="6"/>
      <c r="H505" s="6"/>
      <c r="I505" s="6"/>
      <c r="J505" s="6"/>
      <c r="K505" s="6"/>
    </row>
  </sheetData>
  <mergeCells count="28">
    <mergeCell ref="A79:B79"/>
    <mergeCell ref="A85:B85"/>
    <mergeCell ref="A91:B91"/>
    <mergeCell ref="A98:B98"/>
    <mergeCell ref="A77:B78"/>
    <mergeCell ref="C77:E77"/>
    <mergeCell ref="F77:H77"/>
    <mergeCell ref="I77:I78"/>
    <mergeCell ref="J77:J78"/>
    <mergeCell ref="K77:K78"/>
    <mergeCell ref="K16:K17"/>
    <mergeCell ref="A18:B18"/>
    <mergeCell ref="A21:B21"/>
    <mergeCell ref="A34:B34"/>
    <mergeCell ref="A62:B62"/>
    <mergeCell ref="A69:B69"/>
    <mergeCell ref="A12:B12"/>
    <mergeCell ref="A16:B17"/>
    <mergeCell ref="C16:E16"/>
    <mergeCell ref="F16:H16"/>
    <mergeCell ref="I16:I17"/>
    <mergeCell ref="J16:J17"/>
    <mergeCell ref="A5:B6"/>
    <mergeCell ref="C5:E5"/>
    <mergeCell ref="F5:H5"/>
    <mergeCell ref="I5:I6"/>
    <mergeCell ref="J5:J6"/>
    <mergeCell ref="K5:K6"/>
  </mergeCells>
  <pageMargins left="0.70866141732283472" right="0.70866141732283472" top="0.78740157480314965" bottom="0.78740157480314965" header="0.31496062992125984" footer="0.31496062992125984"/>
  <pageSetup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Jeřábková</dc:creator>
  <cp:lastModifiedBy>Lenka Jeřábková</cp:lastModifiedBy>
  <dcterms:created xsi:type="dcterms:W3CDTF">2020-11-28T22:49:28Z</dcterms:created>
  <dcterms:modified xsi:type="dcterms:W3CDTF">2020-11-28T22:50:22Z</dcterms:modified>
</cp:coreProperties>
</file>