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.sibrinova\Desktop\"/>
    </mc:Choice>
  </mc:AlternateContent>
  <bookViews>
    <workbookView xWindow="0" yWindow="0" windowWidth="28800" windowHeight="11535"/>
  </bookViews>
  <sheets>
    <sheet name="SRV po úpravě úroků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F29" i="1" s="1"/>
  <c r="D22" i="1"/>
  <c r="I21" i="1"/>
  <c r="H21" i="1"/>
  <c r="H22" i="1" s="1"/>
  <c r="G21" i="1"/>
  <c r="F21" i="1"/>
  <c r="F22" i="1" s="1"/>
  <c r="E21" i="1"/>
  <c r="D21" i="1"/>
  <c r="C21" i="1"/>
  <c r="B21" i="1"/>
  <c r="B22" i="1" s="1"/>
  <c r="C20" i="1"/>
  <c r="B16" i="1"/>
  <c r="F14" i="1"/>
  <c r="F23" i="1" s="1"/>
  <c r="I13" i="1"/>
  <c r="H13" i="1"/>
  <c r="H28" i="1" s="1"/>
  <c r="H29" i="1" s="1"/>
  <c r="G13" i="1"/>
  <c r="F13" i="1"/>
  <c r="E13" i="1"/>
  <c r="D13" i="1"/>
  <c r="D28" i="1" s="1"/>
  <c r="D29" i="1" s="1"/>
  <c r="C13" i="1"/>
  <c r="B13" i="1"/>
  <c r="B28" i="1" s="1"/>
  <c r="B29" i="1" s="1"/>
  <c r="H14" i="1" l="1"/>
  <c r="H23" i="1" s="1"/>
  <c r="B14" i="1"/>
  <c r="B23" i="1" s="1"/>
  <c r="B27" i="1" s="1"/>
  <c r="D26" i="1" s="1"/>
  <c r="D14" i="1"/>
  <c r="D23" i="1" s="1"/>
  <c r="D27" i="1" l="1"/>
  <c r="F26" i="1" s="1"/>
  <c r="D24" i="1"/>
  <c r="F24" i="1" l="1"/>
  <c r="F27" i="1"/>
  <c r="H26" i="1" s="1"/>
  <c r="H24" i="1" l="1"/>
  <c r="H27" i="1"/>
</calcChain>
</file>

<file path=xl/sharedStrings.xml><?xml version="1.0" encoding="utf-8"?>
<sst xmlns="http://schemas.openxmlformats.org/spreadsheetml/2006/main" count="53" uniqueCount="39">
  <si>
    <t xml:space="preserve"> v tis. Kč </t>
  </si>
  <si>
    <t>ukazatel</t>
  </si>
  <si>
    <t>rozpočet 2019</t>
  </si>
  <si>
    <t xml:space="preserve"> rozpočtový výhled 2020</t>
  </si>
  <si>
    <t xml:space="preserve"> rozpočtový výhled 2021</t>
  </si>
  <si>
    <t xml:space="preserve"> rozpočtový výhled 2022</t>
  </si>
  <si>
    <t>I. Příjmy</t>
  </si>
  <si>
    <t>běžné</t>
  </si>
  <si>
    <t>kapitálové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</si>
  <si>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</si>
  <si>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</si>
  <si>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</si>
  <si>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</si>
  <si>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41 neinvestiční</t>
  </si>
  <si>
    <t>Třída 4 - Přijaté dotace 42 - investiční</t>
  </si>
  <si>
    <t>MMR dotace 60% revitalizace brownfield - nový úřad - předpoklad</t>
  </si>
  <si>
    <t>Běžné příjmy Třída 1+2+ dotace 41, ostatní kapit.</t>
  </si>
  <si>
    <t>Příjmy celkem :</t>
  </si>
  <si>
    <t>II. Výdaje</t>
  </si>
  <si>
    <t>Třída 5 - provozní výdaje</t>
  </si>
  <si>
    <t>Třída X - Fond obnovy VAK - ZM vznik do konce roku 2019</t>
  </si>
  <si>
    <t>Třída 6 - kapitálové výdaje (splátky úvěrů)</t>
  </si>
  <si>
    <t>Třída 6 - kapitálové výdaje (ostatní) MMR 60% + 40% vlastní vklad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</si>
  <si>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</si>
  <si>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</si>
  <si>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</si>
  <si>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</si>
  <si>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</si>
  <si>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</si>
  <si>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 xml:space="preserve">Finanční prostředky k 1.1. </t>
  </si>
  <si>
    <t>Zůstatek finančních prostředků na konci roku:</t>
  </si>
  <si>
    <t>Běžné příjmy (BP) - běžné výdaje (BV) = provozní saldo (PS):</t>
  </si>
  <si>
    <t>podíl PS/BP:</t>
  </si>
  <si>
    <t xml:space="preserve">Finanční záměr vychází ze Strategického plánu. Akční plán bude zpracován s každým rozpočtem. </t>
  </si>
  <si>
    <t>Součástí běžných výdajů jsou i opravy, které často působí pocitově jako investice. Podstatné je, aby bylo provozní saldo obce/městyse/města po snížení o splátky dluhů vždy kladné (výjimku může tvořit nárazově řešení problematiky cash flow a velké opravy).  Doporučená hranice nesnížit provozní saldo pod 10% byla dodržena.</t>
  </si>
  <si>
    <t xml:space="preserve">Zvýšení úvěrového zatížení města (Třída 6) o čerpání úvěru v roce 2019 ve výši 36,9 mil. Kč,-( Pavilon). 1. splátka bude v lednu 2020. </t>
  </si>
  <si>
    <t xml:space="preserve">V následujících letech, až do roku 2030 bude splátka  ve výši 3,504 mil. Kč a v roce 2031 ve výši 1,460 mil. Kč ( doplacení úvěru Pavilon).  </t>
  </si>
  <si>
    <t>Město Mníšek pod Brdy, střednědobý rozpočtový výhled na období 2020 - 2022 - schválený</t>
  </si>
  <si>
    <t xml:space="preserve">V roce 2020 bude souběh obou úvěrů a splátka ve výši 7,884 mil. Kč, v roce 2021 ve výši 6,889  mil. Kč,-(splátka Pavilon a  doplacení úvěru na ČOV).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</si>
</sst>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b/>
      <sz val="10"/>
      <color rgb="FFFF0000"/>
      <name val="Arial"/>
      <family val="2"/>
      <charset val="238"/>
    </font>
    <font>
      <b/>
      <sz val="22"/>
      <name val="Arial Narrow"/>
      <family val="2"/>
      <charset val="238"/>
    </font>
    <font>
      <b/>
      <sz val="14"/>
      <color rgb="FFFF0000"/>
      <name val="Arial"/>
      <family val="2"/>
      <charset val="238"/>
    </font>
    <font>
      <sz val="14"/>
      <name val="Arial"/>
      <family val="2"/>
      <charset val="238"/>
    </font>
    <font>
      <sz val="12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sz val="10"/>
      <color rgb="FF222222"/>
      <name val="Arial"/>
      <family val="2"/>
      <charset val="238"/>
    </font>
    <font>
      <b/>
      <u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vertical="center" wrapText="1"/>
    </xf>
    <xf numFmtId="0" fontId="8" fillId="5" borderId="9" xfId="0" applyFont="1" applyFill="1" applyBorder="1"/>
    <xf numFmtId="0" fontId="7" fillId="5" borderId="1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5" fillId="0" borderId="11" xfId="0" applyFont="1" applyBorder="1"/>
    <xf numFmtId="1" fontId="5" fillId="3" borderId="12" xfId="0" applyNumberFormat="1" applyFont="1" applyFill="1" applyBorder="1" applyAlignment="1">
      <alignment horizontal="center"/>
    </xf>
    <xf numFmtId="1" fontId="5" fillId="3" borderId="13" xfId="0" applyNumberFormat="1" applyFont="1" applyFill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6" fillId="0" borderId="0" xfId="0" applyFont="1"/>
    <xf numFmtId="1" fontId="5" fillId="3" borderId="16" xfId="0" applyNumberFormat="1" applyFont="1" applyFill="1" applyBorder="1" applyAlignment="1">
      <alignment horizontal="center"/>
    </xf>
    <xf numFmtId="1" fontId="5" fillId="3" borderId="17" xfId="0" applyNumberFormat="1" applyFont="1" applyFill="1" applyBorder="1" applyAlignment="1">
      <alignment horizontal="center"/>
    </xf>
    <xf numFmtId="0" fontId="5" fillId="0" borderId="5" xfId="0" applyFont="1" applyBorder="1"/>
    <xf numFmtId="1" fontId="5" fillId="3" borderId="1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1" fontId="7" fillId="6" borderId="14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right"/>
    </xf>
    <xf numFmtId="0" fontId="8" fillId="5" borderId="1" xfId="0" applyFont="1" applyFill="1" applyBorder="1"/>
    <xf numFmtId="0" fontId="5" fillId="0" borderId="11" xfId="0" applyFont="1" applyBorder="1" applyAlignment="1">
      <alignment wrapText="1"/>
    </xf>
    <xf numFmtId="1" fontId="9" fillId="3" borderId="17" xfId="0" applyNumberFormat="1" applyFont="1" applyFill="1" applyBorder="1" applyAlignment="1">
      <alignment horizontal="center"/>
    </xf>
    <xf numFmtId="1" fontId="9" fillId="0" borderId="14" xfId="0" applyNumberFormat="1" applyFont="1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0" fontId="7" fillId="0" borderId="11" xfId="0" applyFont="1" applyBorder="1" applyAlignment="1">
      <alignment wrapText="1"/>
    </xf>
    <xf numFmtId="1" fontId="9" fillId="3" borderId="17" xfId="0" applyNumberFormat="1" applyFont="1" applyFill="1" applyBorder="1" applyAlignment="1">
      <alignment horizontal="left"/>
    </xf>
    <xf numFmtId="0" fontId="7" fillId="4" borderId="19" xfId="0" applyFont="1" applyFill="1" applyBorder="1" applyAlignment="1">
      <alignment horizontal="right" wrapText="1"/>
    </xf>
    <xf numFmtId="1" fontId="7" fillId="4" borderId="20" xfId="0" applyNumberFormat="1" applyFont="1" applyFill="1" applyBorder="1" applyAlignment="1">
      <alignment horizontal="center"/>
    </xf>
    <xf numFmtId="1" fontId="7" fillId="4" borderId="21" xfId="0" applyNumberFormat="1" applyFont="1" applyFill="1" applyBorder="1" applyAlignment="1">
      <alignment horizontal="center"/>
    </xf>
    <xf numFmtId="1" fontId="7" fillId="4" borderId="22" xfId="0" applyNumberFormat="1" applyFont="1" applyFill="1" applyBorder="1" applyAlignment="1">
      <alignment horizontal="center"/>
    </xf>
    <xf numFmtId="0" fontId="7" fillId="7" borderId="19" xfId="0" applyFont="1" applyFill="1" applyBorder="1" applyAlignment="1">
      <alignment horizontal="right"/>
    </xf>
    <xf numFmtId="0" fontId="10" fillId="5" borderId="1" xfId="0" applyFont="1" applyFill="1" applyBorder="1"/>
    <xf numFmtId="0" fontId="7" fillId="4" borderId="1" xfId="0" applyFont="1" applyFill="1" applyBorder="1" applyAlignment="1">
      <alignment horizontal="right"/>
    </xf>
    <xf numFmtId="0" fontId="7" fillId="4" borderId="27" xfId="0" applyFont="1" applyFill="1" applyBorder="1" applyAlignment="1">
      <alignment horizontal="right"/>
    </xf>
    <xf numFmtId="1" fontId="7" fillId="4" borderId="28" xfId="0" applyNumberFormat="1" applyFont="1" applyFill="1" applyBorder="1" applyAlignment="1">
      <alignment horizontal="center"/>
    </xf>
    <xf numFmtId="1" fontId="7" fillId="4" borderId="29" xfId="0" applyNumberFormat="1" applyFont="1" applyFill="1" applyBorder="1" applyAlignment="1">
      <alignment horizontal="center"/>
    </xf>
    <xf numFmtId="0" fontId="7" fillId="4" borderId="30" xfId="0" applyFont="1" applyFill="1" applyBorder="1" applyAlignment="1">
      <alignment horizontal="right"/>
    </xf>
    <xf numFmtId="9" fontId="7" fillId="4" borderId="31" xfId="1" applyFont="1" applyFill="1" applyBorder="1" applyAlignment="1">
      <alignment horizontal="center"/>
    </xf>
    <xf numFmtId="1" fontId="7" fillId="4" borderId="31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 wrapText="1"/>
    </xf>
    <xf numFmtId="1" fontId="9" fillId="3" borderId="12" xfId="0" applyNumberFormat="1" applyFont="1" applyFill="1" applyBorder="1" applyAlignment="1">
      <alignment horizontal="center"/>
    </xf>
    <xf numFmtId="1" fontId="9" fillId="3" borderId="13" xfId="0" applyNumberFormat="1" applyFont="1" applyFill="1" applyBorder="1" applyAlignment="1">
      <alignment horizontal="center"/>
    </xf>
    <xf numFmtId="1" fontId="9" fillId="3" borderId="16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>
      <alignment horizontal="center"/>
    </xf>
    <xf numFmtId="1" fontId="9" fillId="3" borderId="8" xfId="0" applyNumberFormat="1" applyFont="1" applyFill="1" applyBorder="1" applyAlignment="1">
      <alignment horizontal="center"/>
    </xf>
    <xf numFmtId="0" fontId="14" fillId="0" borderId="0" xfId="0" applyFont="1" applyAlignment="1">
      <alignment vertical="top" wrapText="1"/>
    </xf>
    <xf numFmtId="0" fontId="0" fillId="0" borderId="0" xfId="0"/>
    <xf numFmtId="1" fontId="7" fillId="4" borderId="20" xfId="0" applyNumberFormat="1" applyFont="1" applyFill="1" applyBorder="1" applyAlignment="1">
      <alignment horizontal="center"/>
    </xf>
    <xf numFmtId="1" fontId="7" fillId="4" borderId="23" xfId="0" applyNumberFormat="1" applyFont="1" applyFill="1" applyBorder="1" applyAlignment="1">
      <alignment horizontal="center"/>
    </xf>
    <xf numFmtId="1" fontId="11" fillId="4" borderId="20" xfId="0" applyNumberFormat="1" applyFont="1" applyFill="1" applyBorder="1" applyAlignment="1">
      <alignment horizontal="center"/>
    </xf>
    <xf numFmtId="1" fontId="11" fillId="4" borderId="2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1" fontId="5" fillId="3" borderId="24" xfId="0" applyNumberFormat="1" applyFont="1" applyFill="1" applyBorder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/>
    </xf>
    <xf numFmtId="1" fontId="7" fillId="7" borderId="23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1" fontId="10" fillId="5" borderId="20" xfId="0" applyNumberFormat="1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3" fontId="7" fillId="7" borderId="1" xfId="0" applyNumberFormat="1" applyFont="1" applyFill="1" applyBorder="1" applyAlignment="1">
      <alignment horizontal="center"/>
    </xf>
    <xf numFmtId="3" fontId="7" fillId="7" borderId="3" xfId="0" applyNumberFormat="1" applyFont="1" applyFill="1" applyBorder="1" applyAlignment="1">
      <alignment horizontal="center"/>
    </xf>
    <xf numFmtId="1" fontId="7" fillId="7" borderId="2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topLeftCell="A10" workbookViewId="0">
      <selection activeCell="A35" sqref="A35:I35"/>
    </sheetView>
  </sheetViews>
  <sheetFormatPr defaultRowHeight="12.75" x14ac:dyDescent="0.2"/>
  <cols>
    <col min="1" max="1" width="54.5703125" customWidth="1"/>
    <col min="2" max="2" width="11.140625" customWidth="1"/>
    <col min="3" max="3" width="11.5703125" customWidth="1"/>
    <col min="4" max="4" width="11.140625" customWidth="1"/>
    <col min="5" max="5" width="12.7109375" customWidth="1"/>
    <col min="6" max="6" width="11.140625" customWidth="1"/>
    <col min="7" max="7" width="12.140625" customWidth="1"/>
    <col min="8" max="8" width="11.140625" customWidth="1"/>
    <col min="9" max="9" width="12.28515625" customWidth="1"/>
    <col min="10" max="10" width="49.28515625" customWidth="1"/>
  </cols>
  <sheetData>
    <row r="1" spans="1:12" ht="13.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2" ht="27.75" thickBot="1" x14ac:dyDescent="0.4">
      <c r="A2" s="75" t="s">
        <v>37</v>
      </c>
      <c r="B2" s="76"/>
      <c r="C2" s="76"/>
      <c r="D2" s="76"/>
      <c r="E2" s="76"/>
      <c r="F2" s="76"/>
      <c r="G2" s="76"/>
      <c r="H2" s="76"/>
      <c r="I2" s="77"/>
      <c r="J2" s="2"/>
      <c r="K2" s="3"/>
      <c r="L2" s="3"/>
    </row>
    <row r="3" spans="1:12" ht="16.5" thickBot="1" x14ac:dyDescent="0.3">
      <c r="A3" s="4"/>
      <c r="B3" s="78" t="s">
        <v>0</v>
      </c>
      <c r="C3" s="79"/>
      <c r="D3" s="79"/>
      <c r="E3" s="79"/>
      <c r="F3" s="79"/>
      <c r="G3" s="79"/>
      <c r="H3" s="79"/>
      <c r="I3" s="80"/>
      <c r="J3" s="5"/>
    </row>
    <row r="4" spans="1:12" ht="16.149999999999999" customHeight="1" thickBot="1" x14ac:dyDescent="0.25">
      <c r="A4" s="6" t="s">
        <v>1</v>
      </c>
      <c r="B4" s="81" t="s">
        <v>2</v>
      </c>
      <c r="C4" s="82"/>
      <c r="D4" s="83" t="s">
        <v>3</v>
      </c>
      <c r="E4" s="84"/>
      <c r="F4" s="83" t="s">
        <v>4</v>
      </c>
      <c r="G4" s="84"/>
      <c r="H4" s="83" t="s">
        <v>5</v>
      </c>
      <c r="I4" s="84"/>
      <c r="J4" s="1"/>
      <c r="K4" s="1"/>
      <c r="L4" s="1"/>
    </row>
    <row r="5" spans="1:12" ht="16.5" thickBot="1" x14ac:dyDescent="0.3">
      <c r="A5" s="7" t="s">
        <v>6</v>
      </c>
      <c r="B5" s="8" t="s">
        <v>7</v>
      </c>
      <c r="C5" s="9" t="s">
        <v>8</v>
      </c>
      <c r="D5" s="8" t="s">
        <v>7</v>
      </c>
      <c r="E5" s="9" t="s">
        <v>8</v>
      </c>
      <c r="F5" s="8" t="s">
        <v>7</v>
      </c>
      <c r="G5" s="9" t="s">
        <v>8</v>
      </c>
      <c r="H5" s="8" t="s">
        <v>7</v>
      </c>
      <c r="I5" s="9" t="s">
        <v>8</v>
      </c>
    </row>
    <row r="6" spans="1:12" ht="15.75" x14ac:dyDescent="0.25">
      <c r="A6" s="10" t="s">
        <v>9</v>
      </c>
      <c r="B6" s="11">
        <v>98604</v>
      </c>
      <c r="C6" s="12"/>
      <c r="D6" s="13">
        <v>99000</v>
      </c>
      <c r="E6" s="14"/>
      <c r="F6" s="15">
        <v>103500</v>
      </c>
      <c r="G6" s="16"/>
      <c r="H6" s="15">
        <v>103500</v>
      </c>
      <c r="I6" s="16"/>
      <c r="J6" s="17"/>
    </row>
    <row r="7" spans="1:12" ht="15.75" x14ac:dyDescent="0.25">
      <c r="A7" s="10" t="s">
        <v>10</v>
      </c>
      <c r="B7" s="18">
        <v>11000</v>
      </c>
      <c r="C7" s="19"/>
      <c r="D7" s="13">
        <v>11000</v>
      </c>
      <c r="E7" s="14"/>
      <c r="F7" s="15">
        <v>11000</v>
      </c>
      <c r="G7" s="16"/>
      <c r="H7" s="15">
        <v>11000</v>
      </c>
      <c r="I7" s="16"/>
      <c r="J7" s="17"/>
    </row>
    <row r="8" spans="1:12" ht="15.75" x14ac:dyDescent="0.25">
      <c r="A8" s="10" t="s">
        <v>11</v>
      </c>
      <c r="B8" s="18">
        <v>2836</v>
      </c>
      <c r="C8" s="19"/>
      <c r="D8" s="13">
        <v>2800</v>
      </c>
      <c r="E8" s="14"/>
      <c r="F8" s="15">
        <v>2800</v>
      </c>
      <c r="G8" s="16"/>
      <c r="H8" s="15">
        <v>2800</v>
      </c>
      <c r="I8" s="16"/>
      <c r="J8" s="17"/>
    </row>
    <row r="9" spans="1:12" ht="15.75" x14ac:dyDescent="0.25">
      <c r="A9" s="10" t="s">
        <v>12</v>
      </c>
      <c r="B9" s="18"/>
      <c r="C9" s="19">
        <v>3655</v>
      </c>
      <c r="D9" s="13"/>
      <c r="E9" s="14">
        <v>500</v>
      </c>
      <c r="F9" s="15"/>
      <c r="G9" s="16">
        <v>500</v>
      </c>
      <c r="H9" s="15"/>
      <c r="I9" s="16">
        <v>500</v>
      </c>
      <c r="J9" s="17"/>
    </row>
    <row r="10" spans="1:12" ht="15.75" x14ac:dyDescent="0.25">
      <c r="A10" s="10" t="s">
        <v>13</v>
      </c>
      <c r="B10" s="18">
        <v>6283</v>
      </c>
      <c r="C10" s="19"/>
      <c r="D10" s="13">
        <v>6400</v>
      </c>
      <c r="E10" s="14"/>
      <c r="F10" s="15">
        <v>6400</v>
      </c>
      <c r="G10" s="16"/>
      <c r="H10" s="15">
        <v>6400</v>
      </c>
      <c r="I10" s="16"/>
    </row>
    <row r="11" spans="1:12" ht="15.75" x14ac:dyDescent="0.25">
      <c r="A11" s="10" t="s">
        <v>14</v>
      </c>
      <c r="B11" s="18"/>
      <c r="C11" s="19">
        <v>38013</v>
      </c>
      <c r="D11" s="13"/>
      <c r="E11" s="14">
        <v>0</v>
      </c>
      <c r="F11" s="15"/>
      <c r="G11" s="16">
        <v>0</v>
      </c>
      <c r="H11" s="15"/>
      <c r="I11" s="16">
        <v>0</v>
      </c>
      <c r="J11" s="17"/>
    </row>
    <row r="12" spans="1:12" ht="16.5" thickBot="1" x14ac:dyDescent="0.3">
      <c r="A12" s="20" t="s">
        <v>15</v>
      </c>
      <c r="B12" s="21"/>
      <c r="C12" s="22"/>
      <c r="D12" s="13"/>
      <c r="E12" s="14"/>
      <c r="F12" s="23"/>
      <c r="G12" s="24">
        <v>30000</v>
      </c>
      <c r="H12" s="23"/>
      <c r="I12" s="24"/>
    </row>
    <row r="13" spans="1:12" ht="16.5" thickBot="1" x14ac:dyDescent="0.3">
      <c r="A13" s="25" t="s">
        <v>16</v>
      </c>
      <c r="B13" s="26">
        <f t="shared" ref="B13:I13" si="0">SUM(B6:B12)</f>
        <v>118723</v>
      </c>
      <c r="C13" s="26">
        <f t="shared" si="0"/>
        <v>41668</v>
      </c>
      <c r="D13" s="26">
        <f t="shared" si="0"/>
        <v>119200</v>
      </c>
      <c r="E13" s="26">
        <f t="shared" si="0"/>
        <v>500</v>
      </c>
      <c r="F13" s="26">
        <f t="shared" si="0"/>
        <v>123700</v>
      </c>
      <c r="G13" s="26">
        <f t="shared" si="0"/>
        <v>30500</v>
      </c>
      <c r="H13" s="26">
        <f t="shared" si="0"/>
        <v>123700</v>
      </c>
      <c r="I13" s="26">
        <f t="shared" si="0"/>
        <v>500</v>
      </c>
    </row>
    <row r="14" spans="1:12" ht="16.5" thickBot="1" x14ac:dyDescent="0.3">
      <c r="A14" s="27" t="s">
        <v>17</v>
      </c>
      <c r="B14" s="72">
        <f>+B13+C13</f>
        <v>160391</v>
      </c>
      <c r="C14" s="73"/>
      <c r="D14" s="72">
        <f>+D13+E13</f>
        <v>119700</v>
      </c>
      <c r="E14" s="73"/>
      <c r="F14" s="72">
        <f>+F13+G13</f>
        <v>154200</v>
      </c>
      <c r="G14" s="73"/>
      <c r="H14" s="72">
        <f>+H13+I13</f>
        <v>124200</v>
      </c>
      <c r="I14" s="73"/>
    </row>
    <row r="15" spans="1:12" ht="16.5" thickBot="1" x14ac:dyDescent="0.3">
      <c r="A15" s="28" t="s">
        <v>18</v>
      </c>
      <c r="B15" s="8" t="s">
        <v>7</v>
      </c>
      <c r="C15" s="9" t="s">
        <v>8</v>
      </c>
      <c r="D15" s="8" t="s">
        <v>7</v>
      </c>
      <c r="E15" s="9" t="s">
        <v>8</v>
      </c>
      <c r="F15" s="8" t="s">
        <v>7</v>
      </c>
      <c r="G15" s="9" t="s">
        <v>8</v>
      </c>
      <c r="H15" s="8" t="s">
        <v>7</v>
      </c>
      <c r="I15" s="9" t="s">
        <v>8</v>
      </c>
    </row>
    <row r="16" spans="1:12" ht="15.75" x14ac:dyDescent="0.25">
      <c r="A16" s="29" t="s">
        <v>19</v>
      </c>
      <c r="B16" s="51">
        <f>103145-5000-2000+3000</f>
        <v>99145</v>
      </c>
      <c r="C16" s="52"/>
      <c r="D16" s="31">
        <v>100000</v>
      </c>
      <c r="E16" s="32"/>
      <c r="F16" s="31">
        <v>103000</v>
      </c>
      <c r="G16" s="32"/>
      <c r="H16" s="31">
        <v>103000</v>
      </c>
      <c r="I16" s="32"/>
    </row>
    <row r="17" spans="1:11" ht="15.75" x14ac:dyDescent="0.25">
      <c r="A17" s="33" t="s">
        <v>20</v>
      </c>
      <c r="B17" s="53">
        <v>5000</v>
      </c>
      <c r="C17" s="34"/>
      <c r="D17" s="31">
        <v>3000</v>
      </c>
      <c r="E17" s="32"/>
      <c r="F17" s="31">
        <v>0</v>
      </c>
      <c r="G17" s="32"/>
      <c r="H17" s="31">
        <v>0</v>
      </c>
      <c r="I17" s="32"/>
    </row>
    <row r="18" spans="1:11" ht="15.75" x14ac:dyDescent="0.25">
      <c r="A18" s="10" t="s">
        <v>21</v>
      </c>
      <c r="B18" s="53"/>
      <c r="C18" s="30">
        <v>4380</v>
      </c>
      <c r="D18" s="31"/>
      <c r="E18" s="32">
        <v>7884</v>
      </c>
      <c r="F18" s="31"/>
      <c r="G18" s="32">
        <v>6889</v>
      </c>
      <c r="H18" s="31"/>
      <c r="I18" s="32">
        <v>3504</v>
      </c>
      <c r="K18" s="17"/>
    </row>
    <row r="19" spans="1:11" ht="15.75" x14ac:dyDescent="0.25">
      <c r="A19" s="20" t="s">
        <v>22</v>
      </c>
      <c r="B19" s="53"/>
      <c r="C19" s="30"/>
      <c r="D19" s="31"/>
      <c r="E19" s="32"/>
      <c r="F19" s="31"/>
      <c r="G19" s="32">
        <v>50000</v>
      </c>
      <c r="H19" s="31"/>
      <c r="I19" s="32">
        <v>40000</v>
      </c>
      <c r="K19" s="17"/>
    </row>
    <row r="20" spans="1:11" ht="16.5" thickBot="1" x14ac:dyDescent="0.3">
      <c r="A20" s="20" t="s">
        <v>23</v>
      </c>
      <c r="B20" s="54"/>
      <c r="C20" s="55">
        <f>140141-7200-300</f>
        <v>132641</v>
      </c>
      <c r="D20" s="31"/>
      <c r="E20" s="32">
        <v>14000</v>
      </c>
      <c r="F20" s="31"/>
      <c r="G20" s="32">
        <v>0</v>
      </c>
      <c r="H20" s="31"/>
      <c r="I20" s="32">
        <v>17000</v>
      </c>
      <c r="J20" s="17"/>
    </row>
    <row r="21" spans="1:11" ht="16.5" thickBot="1" x14ac:dyDescent="0.3">
      <c r="A21" s="35" t="s">
        <v>24</v>
      </c>
      <c r="B21" s="36">
        <f t="shared" ref="B21:I21" si="1">SUM(B16:B20)</f>
        <v>104145</v>
      </c>
      <c r="C21" s="37">
        <f t="shared" si="1"/>
        <v>137021</v>
      </c>
      <c r="D21" s="36">
        <f t="shared" si="1"/>
        <v>103000</v>
      </c>
      <c r="E21" s="37">
        <f t="shared" si="1"/>
        <v>21884</v>
      </c>
      <c r="F21" s="36">
        <f t="shared" si="1"/>
        <v>103000</v>
      </c>
      <c r="G21" s="38">
        <f t="shared" si="1"/>
        <v>56889</v>
      </c>
      <c r="H21" s="36">
        <f t="shared" si="1"/>
        <v>103000</v>
      </c>
      <c r="I21" s="38">
        <f t="shared" si="1"/>
        <v>60504</v>
      </c>
    </row>
    <row r="22" spans="1:11" ht="16.5" thickBot="1" x14ac:dyDescent="0.3">
      <c r="A22" s="27" t="s">
        <v>25</v>
      </c>
      <c r="B22" s="74">
        <f>B21+C21</f>
        <v>241166</v>
      </c>
      <c r="C22" s="68"/>
      <c r="D22" s="74">
        <f>D21+E21</f>
        <v>124884</v>
      </c>
      <c r="E22" s="69"/>
      <c r="F22" s="74">
        <f>F21+G21</f>
        <v>159889</v>
      </c>
      <c r="G22" s="69"/>
      <c r="H22" s="74">
        <f>H21+I21</f>
        <v>163504</v>
      </c>
      <c r="I22" s="69"/>
    </row>
    <row r="23" spans="1:11" ht="16.5" thickBot="1" x14ac:dyDescent="0.3">
      <c r="A23" s="39" t="s">
        <v>26</v>
      </c>
      <c r="B23" s="67">
        <f>B14-B22</f>
        <v>-80775</v>
      </c>
      <c r="C23" s="68"/>
      <c r="D23" s="67">
        <f>D14-D22</f>
        <v>-5184</v>
      </c>
      <c r="E23" s="69"/>
      <c r="F23" s="67">
        <f>F14-F22</f>
        <v>-5689</v>
      </c>
      <c r="G23" s="69"/>
      <c r="H23" s="67">
        <f>H14-H22</f>
        <v>-39304</v>
      </c>
      <c r="I23" s="69"/>
    </row>
    <row r="24" spans="1:11" ht="16.5" thickBot="1" x14ac:dyDescent="0.3">
      <c r="A24" s="40" t="s">
        <v>27</v>
      </c>
      <c r="B24" s="70">
        <v>99916</v>
      </c>
      <c r="C24" s="71"/>
      <c r="D24" s="70">
        <f t="shared" ref="D24" si="2">SUM(D25:E26)</f>
        <v>16113</v>
      </c>
      <c r="E24" s="71"/>
      <c r="F24" s="70">
        <f t="shared" ref="F24:H24" si="3">SUM(F25:G26)</f>
        <v>10929</v>
      </c>
      <c r="G24" s="71"/>
      <c r="H24" s="70">
        <f t="shared" si="3"/>
        <v>45240</v>
      </c>
      <c r="I24" s="71"/>
    </row>
    <row r="25" spans="1:11" ht="15.75" x14ac:dyDescent="0.25">
      <c r="A25" s="29" t="s">
        <v>28</v>
      </c>
      <c r="B25" s="63">
        <v>36972</v>
      </c>
      <c r="C25" s="64"/>
      <c r="D25" s="65">
        <v>0</v>
      </c>
      <c r="E25" s="66"/>
      <c r="F25" s="65">
        <v>0</v>
      </c>
      <c r="G25" s="66"/>
      <c r="H25" s="65">
        <v>40000</v>
      </c>
      <c r="I25" s="66"/>
      <c r="J25" s="17"/>
    </row>
    <row r="26" spans="1:11" ht="16.5" thickBot="1" x14ac:dyDescent="0.3">
      <c r="A26" s="29" t="s">
        <v>29</v>
      </c>
      <c r="B26" s="63">
        <v>59916</v>
      </c>
      <c r="C26" s="64"/>
      <c r="D26" s="65">
        <f>B27</f>
        <v>16113</v>
      </c>
      <c r="E26" s="66"/>
      <c r="F26" s="65">
        <f>D27</f>
        <v>10929</v>
      </c>
      <c r="G26" s="66"/>
      <c r="H26" s="65">
        <f>F27</f>
        <v>5240</v>
      </c>
      <c r="I26" s="66"/>
    </row>
    <row r="27" spans="1:11" ht="16.5" thickBot="1" x14ac:dyDescent="0.3">
      <c r="A27" s="41" t="s">
        <v>30</v>
      </c>
      <c r="B27" s="58">
        <f>B26+B25+B23</f>
        <v>16113</v>
      </c>
      <c r="C27" s="59"/>
      <c r="D27" s="58">
        <f>D26+D25+D23</f>
        <v>10929</v>
      </c>
      <c r="E27" s="59"/>
      <c r="F27" s="60">
        <f>F26+F25+F23</f>
        <v>5240</v>
      </c>
      <c r="G27" s="61"/>
      <c r="H27" s="60">
        <f>H26+H25+H23</f>
        <v>5936</v>
      </c>
      <c r="I27" s="61"/>
      <c r="J27" s="17"/>
    </row>
    <row r="28" spans="1:11" ht="15.75" x14ac:dyDescent="0.25">
      <c r="A28" s="42" t="s">
        <v>31</v>
      </c>
      <c r="B28" s="43">
        <f>+B13-B16</f>
        <v>19578</v>
      </c>
      <c r="C28" s="43"/>
      <c r="D28" s="43">
        <f>+D13-D16</f>
        <v>19200</v>
      </c>
      <c r="E28" s="43"/>
      <c r="F28" s="43">
        <f>+F13-F16</f>
        <v>20700</v>
      </c>
      <c r="G28" s="43"/>
      <c r="H28" s="43">
        <f>+H13-H16</f>
        <v>20700</v>
      </c>
      <c r="I28" s="44"/>
    </row>
    <row r="29" spans="1:11" ht="16.5" thickBot="1" x14ac:dyDescent="0.3">
      <c r="A29" s="45" t="s">
        <v>32</v>
      </c>
      <c r="B29" s="46">
        <f>+B28/B13</f>
        <v>0.16490486257928119</v>
      </c>
      <c r="C29" s="47"/>
      <c r="D29" s="46">
        <f>+D28/D13</f>
        <v>0.16107382550335569</v>
      </c>
      <c r="E29" s="47"/>
      <c r="F29" s="46">
        <f>+F28/F13</f>
        <v>0.16734033953112368</v>
      </c>
      <c r="G29" s="47"/>
      <c r="H29" s="46">
        <f>+H28/H13</f>
        <v>0.16734033953112368</v>
      </c>
      <c r="I29" s="48"/>
    </row>
    <row r="30" spans="1:11" x14ac:dyDescent="0.2">
      <c r="B30" s="1"/>
      <c r="D30" s="1"/>
    </row>
    <row r="31" spans="1:11" x14ac:dyDescent="0.2">
      <c r="A31" s="49" t="s">
        <v>33</v>
      </c>
      <c r="B31" s="1"/>
      <c r="D31" s="1"/>
    </row>
    <row r="32" spans="1:11" ht="35.450000000000003" customHeight="1" x14ac:dyDescent="0.2">
      <c r="A32" s="62" t="s">
        <v>34</v>
      </c>
      <c r="B32" s="62"/>
      <c r="C32" s="62"/>
      <c r="D32" s="62"/>
      <c r="E32" s="62"/>
      <c r="F32" s="62"/>
      <c r="G32" s="62"/>
      <c r="H32" s="62"/>
      <c r="I32" s="62"/>
    </row>
    <row r="33" spans="1:9" ht="19.899999999999999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</row>
    <row r="34" spans="1:9" x14ac:dyDescent="0.2">
      <c r="A34" s="56" t="s">
        <v>35</v>
      </c>
      <c r="B34" s="56"/>
      <c r="C34" s="56"/>
      <c r="D34" s="56"/>
      <c r="E34" s="56"/>
      <c r="F34" s="56"/>
      <c r="G34" s="56"/>
      <c r="H34" s="56"/>
      <c r="I34" s="56"/>
    </row>
    <row r="35" spans="1:9" x14ac:dyDescent="0.2">
      <c r="A35" s="56" t="s">
        <v>38</v>
      </c>
      <c r="B35" s="56"/>
      <c r="C35" s="56"/>
      <c r="D35" s="56"/>
      <c r="E35" s="56"/>
      <c r="F35" s="56"/>
      <c r="G35" s="56"/>
      <c r="H35" s="56"/>
      <c r="I35" s="56"/>
    </row>
    <row r="36" spans="1:9" x14ac:dyDescent="0.2">
      <c r="A36" s="56" t="s">
        <v>36</v>
      </c>
      <c r="B36" s="56"/>
      <c r="C36" s="56"/>
      <c r="D36" s="56"/>
      <c r="E36" s="56"/>
      <c r="F36" s="56"/>
      <c r="G36" s="56"/>
      <c r="H36" s="56"/>
      <c r="I36" s="56"/>
    </row>
    <row r="38" spans="1:9" x14ac:dyDescent="0.2">
      <c r="A38" s="57"/>
      <c r="B38" s="57"/>
      <c r="C38" s="57"/>
    </row>
  </sheetData>
  <mergeCells count="39">
    <mergeCell ref="A2:I2"/>
    <mergeCell ref="B3:I3"/>
    <mergeCell ref="B4:C4"/>
    <mergeCell ref="D4:E4"/>
    <mergeCell ref="F4:G4"/>
    <mergeCell ref="H4:I4"/>
    <mergeCell ref="B14:C14"/>
    <mergeCell ref="D14:E14"/>
    <mergeCell ref="F14:G14"/>
    <mergeCell ref="H14:I1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A35:I35"/>
    <mergeCell ref="A36:I36"/>
    <mergeCell ref="A38:C38"/>
    <mergeCell ref="B27:C27"/>
    <mergeCell ref="D27:E27"/>
    <mergeCell ref="F27:G27"/>
    <mergeCell ref="H27:I27"/>
    <mergeCell ref="A32:I32"/>
    <mergeCell ref="A34:I34"/>
  </mergeCells>
  <pageMargins left="0.25" right="0.25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SRV po úpravě úroků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olga.sibrinova</cp:lastModifiedBy>
  <dcterms:created xsi:type="dcterms:W3CDTF">2019-10-17T07:20:09Z</dcterms:created>
  <dcterms:modified xsi:type="dcterms:W3CDTF">2019-10-25T06:24:04Z</dcterms:modified>
</cp:coreProperties>
</file>